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Net Assets" sheetId="1" r:id="rId1"/>
    <sheet name="RECNA" sheetId="2" r:id="rId2"/>
    <sheet name="NA by Fund" sheetId="3" r:id="rId3"/>
    <sheet name="RECNA by Fund" sheetId="4" r:id="rId4"/>
    <sheet name="RECNA-Unrest CF" sheetId="5" r:id="rId5"/>
    <sheet name="CF Oper Rev" sheetId="6" r:id="rId6"/>
    <sheet name="Exp by Object" sheetId="7" r:id="rId7"/>
    <sheet name="Aux &amp; Serv Op" sheetId="8" r:id="rId8"/>
    <sheet name="Endow" sheetId="9" r:id="rId9"/>
    <sheet name="Rest &amp; Unrest Plant" sheetId="10" r:id="rId10"/>
    <sheet name="Invest in Plant" sheetId="11" r:id="rId11"/>
    <sheet name="Funds Held for Others" sheetId="12" r:id="rId12"/>
  </sheets>
  <definedNames>
    <definedName name="_xlnm.Print_Titles" localSheetId="2">'NA by Fund'!$2:$9</definedName>
    <definedName name="_xlnm.Print_Titles" localSheetId="3">'RECNA by Fund'!$2:$9</definedName>
    <definedName name="_xlnm.Print_Titles" localSheetId="4">'RECNA-Unrest CF'!$2:$7</definedName>
    <definedName name="RBN">'NA by Fund'!$AA$4</definedName>
  </definedNames>
  <calcPr fullCalcOnLoad="1"/>
</workbook>
</file>

<file path=xl/sharedStrings.xml><?xml version="1.0" encoding="utf-8"?>
<sst xmlns="http://schemas.openxmlformats.org/spreadsheetml/2006/main" count="2285" uniqueCount="1374">
  <si>
    <t xml:space="preserve">    before Nonoperating Revenues (Expenses) and Transfers</t>
  </si>
  <si>
    <t>Nonoperating Revenues (Expenses) and Transfers:</t>
  </si>
  <si>
    <t>%,R,FACCOUNT,TGASB_34_35,NGIFTS</t>
  </si>
  <si>
    <t xml:space="preserve">    Net Other Nonoperating Revenues (Expenses) </t>
  </si>
  <si>
    <t xml:space="preserve">        before Transfers</t>
  </si>
  <si>
    <t xml:space="preserve">             Net Nonoperating Revenues (Expenses) </t>
  </si>
  <si>
    <t xml:space="preserve">                     and Transfers</t>
  </si>
  <si>
    <t>%,QUGL_GASB_35_FIN_STMTS</t>
  </si>
  <si>
    <t>CURRENT FUNDS OPERATING REVENUES</t>
  </si>
  <si>
    <t>Projects 00000</t>
  </si>
  <si>
    <t>Projects GRANT</t>
  </si>
  <si>
    <t>%,LACTUALS,SYTD,R,FACCOUNT,TGASB_34_35,NEDUCATIONAL FEES</t>
  </si>
  <si>
    <t xml:space="preserve">    Educational Fees</t>
  </si>
  <si>
    <t>%,LACTUALS,SYTD,R,FACCOUNT,TGASB_34_35,NEXT CREDIT COURSES</t>
  </si>
  <si>
    <t xml:space="preserve">    Extension Credit Courses</t>
  </si>
  <si>
    <t>%,LACTUALS,SYTD,R,FACCOUNT,TGASB_34_35,NEXT NONCREDIT COURSE</t>
  </si>
  <si>
    <t xml:space="preserve">    Extension Non Credit Courses</t>
  </si>
  <si>
    <t>%,LACTUALS,SYTD,R,FACCOUNT,TGASB_34_35,NSUPPLEMENTAL FEES</t>
  </si>
  <si>
    <t xml:space="preserve">    Supplemental Fees</t>
  </si>
  <si>
    <t>%,LACTUALS,SYTD,R,FACCOUNT,TGASB_34_35,NINSTRUCT COMPUTING</t>
  </si>
  <si>
    <t xml:space="preserve">    Instructional Computing Fees</t>
  </si>
  <si>
    <t>%,LACTUALS,SYTD,R,FACCOUNT,TGASB_34_35,NOTHER STUDENT FEES</t>
  </si>
  <si>
    <t xml:space="preserve">    Other Student Fees</t>
  </si>
  <si>
    <t>%,LACTUALS,SYTD,FACCOUNT,TGASB_34_35,X,NSTUDENT AID</t>
  </si>
  <si>
    <t xml:space="preserve">        Net Tuition and Fees</t>
  </si>
  <si>
    <t xml:space="preserve">    Department of:</t>
  </si>
  <si>
    <t xml:space="preserve">        Agriculture</t>
  </si>
  <si>
    <t xml:space="preserve">        Commerce</t>
  </si>
  <si>
    <t xml:space="preserve">        Defense</t>
  </si>
  <si>
    <t xml:space="preserve">        Education</t>
  </si>
  <si>
    <t xml:space="preserve">        Energy</t>
  </si>
  <si>
    <t xml:space="preserve">        Health and Human Services - Public Health Service</t>
  </si>
  <si>
    <t xml:space="preserve">        Interior</t>
  </si>
  <si>
    <t xml:space="preserve">        Labor</t>
  </si>
  <si>
    <t xml:space="preserve">        Environmental Protection Agency</t>
  </si>
  <si>
    <t xml:space="preserve">        Transportation</t>
  </si>
  <si>
    <t xml:space="preserve">   Agency for International Development</t>
  </si>
  <si>
    <t xml:space="preserve">   National Aeronautics and Space Administration</t>
  </si>
  <si>
    <t xml:space="preserve">   National Endowment for the Arts/Humanities</t>
  </si>
  <si>
    <t xml:space="preserve">   National Science Foundation</t>
  </si>
  <si>
    <t xml:space="preserve">   Other Federal Agencies</t>
  </si>
  <si>
    <t xml:space="preserve">   Small Business Administration</t>
  </si>
  <si>
    <t xml:space="preserve">        Total Federal Grants and Contracts</t>
  </si>
  <si>
    <t>%,V491000</t>
  </si>
  <si>
    <t>Grants - state</t>
  </si>
  <si>
    <t>%,LACTUALS,SYTD,R,FACCOUNT,TGASB_34_35,X,NOTHER GOVT GRANTS,NSTATE GRANTS</t>
  </si>
  <si>
    <t>%,V493600</t>
  </si>
  <si>
    <t>Grants-other foundations</t>
  </si>
  <si>
    <t>%,V493700</t>
  </si>
  <si>
    <t>Grants-other organization-cash</t>
  </si>
  <si>
    <t>%,LACTUALS,SYTD,R,FACCOUNT,TGASB_34_35,X,NPRIVATE GRANTS</t>
  </si>
  <si>
    <t>%,LACTUALS,SYTD,R,FACCOUNT,TGASB_34_35,X,NSALES OF AUX/EDUC</t>
  </si>
  <si>
    <t>%,R,FACCOUNT,TGASB_34_35,NPATIENT MED SERV</t>
  </si>
  <si>
    <t>%,LACTUALS,SYTD,R,FACCOUNT,TGASB_34_35,X,NINTEREST NOTES REC,NLOAN FUND DEDUCT</t>
  </si>
  <si>
    <t>%,FACCOUNT,V499100</t>
  </si>
  <si>
    <t xml:space="preserve">    F&amp;A Recover</t>
  </si>
  <si>
    <t xml:space="preserve">    Other</t>
  </si>
  <si>
    <t xml:space="preserve">           Total Operating Revenues</t>
  </si>
  <si>
    <t>Hidden Row Below</t>
  </si>
  <si>
    <t>%,LACTUALS,SYTD,R,FACCOUNT,TGASB_34_35,NOTHER OPERATING REV</t>
  </si>
  <si>
    <t>Other Operating Revenue - Other</t>
  </si>
  <si>
    <t>%,LACTUALS,SYTD</t>
  </si>
  <si>
    <t>%,FACCOUNT,TGASB_34_35,NSALARIES</t>
  </si>
  <si>
    <t>%,FACCOUNT,TGASB_34_35,NSTAFF BENEFITS</t>
  </si>
  <si>
    <t>%,FACCOUNT,TGASB_34_35,NAUX &amp; EDUC ACTIV,NCAPITAL ASSETS,NCAPITAL OFFSET,NOTHER DEPT OPERATING,NPROFESSIONAL &amp; CONSU,NSELF INSURANCE BENE,NSUPPLY_NONCAP ASSET,NUTILITIES</t>
  </si>
  <si>
    <t>UMSYS</t>
  </si>
  <si>
    <t>OPERATING EXPENSES BY OBJECT MATRIX</t>
  </si>
  <si>
    <t>XGASB09A</t>
  </si>
  <si>
    <t>Salary &amp; Wage</t>
  </si>
  <si>
    <t>Depreciation</t>
  </si>
  <si>
    <t>Educational &amp; General  (A)</t>
  </si>
  <si>
    <t/>
  </si>
  <si>
    <t>%,QUGL_CUR_FNDS_OBJECT_INSTR,FFUND_CODE,TGASB_34_35_FUND,NCLEARING_ACCTS_UNR,NOPERATIONS_UNR,NRESTR EXPENDABLE,NSELF_INS_UNR,NSVC_OPER_UNR,NAUXILIARIES_CONT_ED</t>
  </si>
  <si>
    <t xml:space="preserve">    Instruction</t>
  </si>
  <si>
    <t>%,QUGL_CUR_FNDS_OBJECT_RESEARCH,FFUND_CODE,TGASB_34_35_FUND,NCLEARING_ACCTS_UNR,NOPERATIONS_UNR,NRESTR EXPENDABLE,NSELF_INS_UNR,NSVC_OPER_UNR,NAUXILIARIES_CONT_ED</t>
  </si>
  <si>
    <t xml:space="preserve">    Research</t>
  </si>
  <si>
    <t>%,QUGL_CUR_FNDS_OBJECT_PUBLIC,FFUND_CODE,TGASB_34_35_FUND,NCLEARING_ACCTS_UNR,NOPERATIONS_UNR,NRESTR EXPENDABLE,NSELF_INS_UNR,NSVC_OPER_UNR,NAUXILIARIES_CONT_ED</t>
  </si>
  <si>
    <t xml:space="preserve">    Public Service</t>
  </si>
  <si>
    <t>%,QUGL_CUR_FNDS_OBJECT_ACADEMIC,FFUND_CODE,TGASB_34_35_FUND,NCLEARING_ACCTS_UNR,NOPERATIONS_UNR,NRESTR EXPENDABLE,NSELF_INS_UNR,NSVC_OPER_UNR,NAUXILIARIES_CONT_ED</t>
  </si>
  <si>
    <t xml:space="preserve">    Academic Support</t>
  </si>
  <si>
    <t>%,QUGL_CUR_FNDS_OBJECT_STUDENT,FFUND_CODE,TGASB_34_35_FUND,NAUXILIARIES_CONT_ED,NCLEARING_ACCTS_UNR,NCUR_FUNDS_RESTEXP,NOPERATIONS_UNR,NSELF_INS_UNR,NSVC_OPER_UNR</t>
  </si>
  <si>
    <t xml:space="preserve">    Student Services  (B)</t>
  </si>
  <si>
    <t>%,QUGL_CUR_FNDS_OBJECT_INSTRSUP,FFUND_CODE,TGASB_34_35_FUND,NCLEARING_ACCTS_UNR,NOPERATIONS_UNR,NRESTR EXPENDABLE,NSELF_INS_UNR,NSVC_OPER_UNR,NAUXILIARIES_CONT_ED</t>
  </si>
  <si>
    <t xml:space="preserve">    Institutional Support  ( C)</t>
  </si>
  <si>
    <t>%,QUGL_CUR_FNDS_OBJECT_OP_MAINT,FFUND_CODE,TGASB_34_35_FUND,NCLEARING_ACCTS_UNR,NOPERATIONS_UNR,NRESTR EXPENDABLE,NSELF_INS_UNR,NSVC_OPER_UNR,NAUXILIARIES_CONT_ED</t>
  </si>
  <si>
    <t xml:space="preserve">    Operation &amp; Maintenance of Plant</t>
  </si>
  <si>
    <t xml:space="preserve">   </t>
  </si>
  <si>
    <t xml:space="preserve">    Scholarships &amp; Fellowships   (D)</t>
  </si>
  <si>
    <t xml:space="preserve">        Total Educational &amp; General</t>
  </si>
  <si>
    <t>%,QUGL_CUR_FNDS_OBJECT_AUX,CA.POSTED_TOTAL_AMT</t>
  </si>
  <si>
    <t xml:space="preserve">     Auxiliary Enterprises  (E)</t>
  </si>
  <si>
    <t xml:space="preserve">            Total Current Funds Operating Expenses</t>
  </si>
  <si>
    <t>%,FFUND_CODE,TGASB_34_35_FUND,NLOAN_FUNDS_NONEXP,NLOAN_FUNDS_UNR</t>
  </si>
  <si>
    <t>Loan Funds  (F)</t>
  </si>
  <si>
    <t>%,FFUND_CODE,TGASB_34_35_FUND,NENDOW_FUNDS_NONEXP,NENDOW_FUNDS_UNR</t>
  </si>
  <si>
    <t xml:space="preserve">Endowment Funds  (F)  </t>
  </si>
  <si>
    <t>%,FFUND_CODE,TGASB_34_35_FUND,NPLANT_FUNDS_NONEXP,NPLANT_FUNDS_RESTEXP,NPLANT_FUNDS_UNR</t>
  </si>
  <si>
    <t>Plant Funds  (G)</t>
  </si>
  <si>
    <t xml:space="preserve">                Total Operating Expenses - All Funds</t>
  </si>
  <si>
    <t>(A)  Educational and General Expenditures includes all expenditures for the General Operating Fund (0000), the Clearing Fund (0090), Continuing Education (0445, 0450) and the Restricted Current Funds (i.e. Grant and State 
       Appropriations Funds).</t>
  </si>
  <si>
    <t>(B)  Student Services includes all Deptid activity for attributes 5x and 8x.  Therefore, operating expenses related to the University's Financial Aid functions are included in Student Services.</t>
  </si>
  <si>
    <t>(C )  Institutional Support includes all Depid activity for attributes 6x, AGEN, MTRF, NTRF, RET and UNDF.</t>
  </si>
  <si>
    <t>(D)  Scholarships and Fellowships includes expenditures in account range 764000 - 764999, based on criteria established by GASB.  The remaining Financial Aid Expense is recorded net of the related Tuition and Fees.</t>
  </si>
  <si>
    <t>(E)  Auxiliary Enterprises includes activity for attribute AUX, and for all funds in the auxilary range of 0100 - 0440, 0455 - 0699.</t>
  </si>
  <si>
    <t>(F)  Loan and Endowment Fund expenses are included in the category of Student Services on the audited financial statements.</t>
  </si>
  <si>
    <t>(G)  Plant Fund expenses are included in the category of Operation and Maintenance of Plant on the audited financial statements.</t>
  </si>
  <si>
    <t>%,SBAL,R,FACCOUNT,TGASB_34_35,NNET ASSETS</t>
  </si>
  <si>
    <t>%,R,FACCOUNT,TGASB_34_35,NREVENUES</t>
  </si>
  <si>
    <t>%,FACCOUNT,TGASB_34_35,NAUX &amp; EDUC ACTIV,NCAPITAL ASSETS,NCAPITAL OFFSET,NOTHER DEPT OPERATING,NPROFESSIONAL &amp; CONSU,NSALARIES,NSCHOLAR &amp; FELLOW,NSTAFF BENEFITS,NSUPPLY_NONCAP ASSET,NUTILITIES,NDEPR</t>
  </si>
  <si>
    <t>%,R,FACCOUNT,TGASB_34_35,NNON_OP REV_EXP,NTRANSFERS</t>
  </si>
  <si>
    <t>AUXILIARY AND SERVICE OPERATIONS</t>
  </si>
  <si>
    <t>Net Assets
July 1, 2002</t>
  </si>
  <si>
    <t>Revenues</t>
  </si>
  <si>
    <t>Expenses</t>
  </si>
  <si>
    <t>Non-Operating Revenues, Expenditures &amp; Transfers</t>
  </si>
  <si>
    <t>Net Assets
June 30, 2003</t>
  </si>
  <si>
    <t>Auxiliaries:</t>
  </si>
  <si>
    <t>%,V0600</t>
  </si>
  <si>
    <t>University Press</t>
  </si>
  <si>
    <t>%,FFUND_CODE,TGASB_34_35_FUND,X,NAUXILIARIES_BKSTR,NAUXILIARIES_HOUS_DIN,NAUXILIARIES_UNR,NAUXILIARY_PAT_SERV</t>
  </si>
  <si>
    <t xml:space="preserve">      Total Auxiliaries</t>
  </si>
  <si>
    <t>Service Operations:</t>
  </si>
  <si>
    <t xml:space="preserve">      Total Service Operations</t>
  </si>
  <si>
    <t>%,SBEGBAL,R,FACCOUNT,V300000</t>
  </si>
  <si>
    <t>%,R,FACCOUNT,TGASB_34_35,NGIFTS,NOTHER OPERATING REV</t>
  </si>
  <si>
    <t>%,R,FACCOUNT,TGASB_34_35,NINVESTMENT INCOME,NINVEST INC ENDOW</t>
  </si>
  <si>
    <t>%,R,FACCOUNT,TGASB_34_35,NREALIZED GAIN(LOSS),NUNREALIZED GAIN(LOSS</t>
  </si>
  <si>
    <t>%,FACCOUNT,TGASB_34_35,NAUX &amp; EDUC ACTIV,NDEPRECIATION,NLOAN FUND DEDUCT,NOTHER DEPT OPERATING,NPROFESSIONAL &amp; CONSU,NSALARIES,NSTAFF BENEFITS,NSUPPLY_NONCAP ASSET,NUTILITIES,NPAYMENTS TO BENE</t>
  </si>
  <si>
    <t>%,R,FACCOUNT,TGASB_34_35,NTRANSFERS</t>
  </si>
  <si>
    <t>ENDOWMENT AND SIMILAR FUNDS</t>
  </si>
  <si>
    <t>XGASB14A</t>
  </si>
  <si>
    <t>Balance
July 1, 2002</t>
  </si>
  <si>
    <t>Gifts and
Other
Additions</t>
  </si>
  <si>
    <t>Income (Loss)
added to
Principal</t>
  </si>
  <si>
    <t>Gain (Loss)
on Sale of
Securities</t>
  </si>
  <si>
    <t>Deductions</t>
  </si>
  <si>
    <t>Transfers
In (Out)</t>
  </si>
  <si>
    <t>Balance
June 30, 2003</t>
  </si>
  <si>
    <t>ENDOWMENT FUNDS</t>
  </si>
  <si>
    <t>INCOME RESTRICTED -</t>
  </si>
  <si>
    <t>%,VA0001</t>
  </si>
  <si>
    <t>OWEN B LOONEY TRUST</t>
  </si>
  <si>
    <t>%,VA0003</t>
  </si>
  <si>
    <t>OLSON FUND FOR ARTS</t>
  </si>
  <si>
    <t>%,VA0103</t>
  </si>
  <si>
    <t>UNDIST G&amp;L POOLED</t>
  </si>
  <si>
    <t>%,VA0113</t>
  </si>
  <si>
    <t>STRICKLAND HIST PRIZE</t>
  </si>
  <si>
    <t>%,VA0118</t>
  </si>
  <si>
    <t>GENERAL ENDOWMENT TRUST</t>
  </si>
  <si>
    <t>%,FFUND_CODE,TFUND,NTRUE_ENDOW_NONEXP,FPROGRAM_CODE,TGASB_34_35_PROGRAM,X,NENDOWMENT,NLOAN,NRESTGIFTS</t>
  </si>
  <si>
    <t>TOTAL INCOME RESTRICTED</t>
  </si>
  <si>
    <t>TOTAL ENDOWMENT FUNDS</t>
  </si>
  <si>
    <t>QUASI ENDOWMENT FUNDS</t>
  </si>
  <si>
    <t>%,VA0002</t>
  </si>
  <si>
    <t>THOMAS JEFFERSON AWD</t>
  </si>
  <si>
    <t>%,VA0004</t>
  </si>
  <si>
    <t>PRES AWD O/S TEACH</t>
  </si>
  <si>
    <t>%,VA0106</t>
  </si>
  <si>
    <t>UNDIST G/L-BALANCED</t>
  </si>
  <si>
    <t>%,VA0107</t>
  </si>
  <si>
    <t>UNDIST G/L- FIXED</t>
  </si>
  <si>
    <t>%,VA4004</t>
  </si>
  <si>
    <t>WEST HIST MAN GIFTS</t>
  </si>
  <si>
    <t>%,FFUND_CODE,TFUND,NQUASI_ENDOW_NONEXP,FPROGRAM_CODE,TGASB_34_35_PROGRAM,X,NENDOWMENT,NLOAN,NRESTGIFTS</t>
  </si>
  <si>
    <t>INCOME UNRESTRICTED -</t>
  </si>
  <si>
    <t>%,VA0006</t>
  </si>
  <si>
    <t>ACADEMIC PROG SUPP</t>
  </si>
  <si>
    <t>%,VA0114</t>
  </si>
  <si>
    <t>BIRCH ENDOWMENT</t>
  </si>
  <si>
    <t>%,VA0115</t>
  </si>
  <si>
    <t>HURWITZ ENDOWMENT FUND</t>
  </si>
  <si>
    <t>%,VA0116</t>
  </si>
  <si>
    <t>KINSOLVING ENDOWMENT</t>
  </si>
  <si>
    <t>%,VA0117</t>
  </si>
  <si>
    <t xml:space="preserve">  As of June 30, 2003</t>
  </si>
  <si>
    <t>For the year ending June 30, 2003</t>
  </si>
  <si>
    <t>For the period ending June 30, 2003</t>
  </si>
  <si>
    <t>As of June 30, 2003</t>
  </si>
  <si>
    <t>WUNDERLICH ENDOWMENT</t>
  </si>
  <si>
    <t>%,FFUND_CODE,TFUND,NQUASI_ENDOWMT_UNR,FPROGRAM_CODE,TGASB_34_35_PROGRAM,X,NENDOWMENT,NLOAN,NRESTGIFTS</t>
  </si>
  <si>
    <t>TOTAL INCOME UNRESTRICTED</t>
  </si>
  <si>
    <t>TOTAL QUASI ENDOWMENT FUNDS</t>
  </si>
  <si>
    <t>UNITRUST &amp; LIFE INCOME FUNDS</t>
  </si>
  <si>
    <t>UNITRUST FUNDS -</t>
  </si>
  <si>
    <t>%,VA0108</t>
  </si>
  <si>
    <t>WOMBLES UNITRUST</t>
  </si>
  <si>
    <t>%,FFUND_CODE,TFUND,NUNITRUSTS_NONEXP,FPROGRAM_CODE,TGASB_34_35_PROGRAM,X,NENDOWMENT,NLOAN,NRESTGIFTS</t>
  </si>
  <si>
    <t>TOTAL UNITRUST FUNDS</t>
  </si>
  <si>
    <t>LIFE INCOME FUNDS -</t>
  </si>
  <si>
    <t>%,FFUND_CODE,TFUND,NLIFE_INC_NONEXP,FPROGRAM_CODE,TGASB_34_35_PROGRAM,X,NENDOWMENT,NLOAN,NRESTGIFTS</t>
  </si>
  <si>
    <t>TOTAL LIFE INCOME FUNDS</t>
  </si>
  <si>
    <t xml:space="preserve">       TOTAL UNITRUST &amp; LIFE INCOME FUNDS</t>
  </si>
  <si>
    <t xml:space="preserve">     TOTAL ENDOWMENT &amp; SIMILAR FUNDS</t>
  </si>
  <si>
    <t>%,LACTUALS,SYTD,FPROJECT_ID,_</t>
  </si>
  <si>
    <t>%,ATT,FPROGRAM_CODE,UDESCR</t>
  </si>
  <si>
    <t>%,R,FACCOUNT,TGASB_34_35,NGIFTS,NOTHER GOVT GRANTS,NSTATE GRANTS,NFEDERAL GRANTS</t>
  </si>
  <si>
    <t>%,R,FACCOUNT,TGASB_34_35,NINVEST &amp; ENDOW INC,NDISP OF PLANT ASSETS,NINTEREST CAP DEBT,NPAYMENTS TO BENE,NFEDERAL APPROPS,NINTEREST NOTES REC,NLOAN FUND DEDUCT,NOTHER OPERATING REV,NPATIENT MED SERV,NSALES OF AUX/EDUC,NSTUDENT AID,NSTUDENT FEES</t>
  </si>
  <si>
    <t>%,R,FACCOUNT,TGASB_34_35,NINVESTMENT IN PLANT</t>
  </si>
  <si>
    <t>%,FACCOUNT,TGASB_34_35,NOPERATING EXPENSES</t>
  </si>
  <si>
    <t>RESTRICTED AND UNRESTRICTED PLANT FUNDS</t>
  </si>
  <si>
    <t>XGASB15A</t>
  </si>
  <si>
    <t>Program</t>
  </si>
  <si>
    <t>Balance</t>
  </si>
  <si>
    <t>State</t>
  </si>
  <si>
    <t>Gifts and</t>
  </si>
  <si>
    <t>Investment &amp;</t>
  </si>
  <si>
    <t>Bond</t>
  </si>
  <si>
    <t>Transfers In</t>
  </si>
  <si>
    <t>Code</t>
  </si>
  <si>
    <t>Appropriation</t>
  </si>
  <si>
    <t>Grants</t>
  </si>
  <si>
    <t>Other Income</t>
  </si>
  <si>
    <t>Proceeds</t>
  </si>
  <si>
    <t>(Out)</t>
  </si>
  <si>
    <t>RESTRICTED:</t>
  </si>
  <si>
    <t>%,VA8500</t>
  </si>
  <si>
    <t>JORDAN FOUNDATION GIFTS</t>
  </si>
  <si>
    <t>A8500</t>
  </si>
  <si>
    <t>%,FPROGRAM_CODE,X,_,FFUND_CODE,TGASB_34_35_FUND,NUNEXP_RANDR_RESTEXP</t>
  </si>
  <si>
    <t xml:space="preserve">    TOTAL RESTRICTED</t>
  </si>
  <si>
    <t>UNRESTRICTED:</t>
  </si>
  <si>
    <t>%,V0</t>
  </si>
  <si>
    <t>UNSPECIFIED PROGRAM</t>
  </si>
  <si>
    <t>0</t>
  </si>
  <si>
    <t>%,VA8767</t>
  </si>
  <si>
    <t>FPD VEHICLE REPLACEMENT</t>
  </si>
  <si>
    <t>A8767</t>
  </si>
  <si>
    <t>%,VA8768</t>
  </si>
  <si>
    <t>RECORDS MNGT EQUIP RESERVE</t>
  </si>
  <si>
    <t>A8768</t>
  </si>
  <si>
    <t>%,VA8770</t>
  </si>
  <si>
    <t>PHOTOCOPY EQUIP RES</t>
  </si>
  <si>
    <t>A8770</t>
  </si>
  <si>
    <t>%,VA8771</t>
  </si>
  <si>
    <t>2910 LEMONE BLDG RESERVE</t>
  </si>
  <si>
    <t>A8771</t>
  </si>
  <si>
    <t>%,VA8772</t>
  </si>
  <si>
    <t>FRANKE DRIVE UPGRADE</t>
  </si>
  <si>
    <t>A8772</t>
  </si>
  <si>
    <t>%,FPROGRAM_CODE,X,_,FFUND_CODE,TGASB_34_35_FUND,NUNEXP_AND_RANDR_UNR</t>
  </si>
  <si>
    <t xml:space="preserve">    TOTAL UNRESTRICTED</t>
  </si>
  <si>
    <t xml:space="preserve">        TOTAL UNEXPENDED PLANT FUNDS</t>
  </si>
  <si>
    <t>INVESTMENT IN PLANT CAPITAL ASSETS</t>
  </si>
  <si>
    <t>June 30, 2002</t>
  </si>
  <si>
    <t>July 1, 2002</t>
  </si>
  <si>
    <t>Additions</t>
  </si>
  <si>
    <t>Deletions</t>
  </si>
  <si>
    <t>June 30, 2003</t>
  </si>
  <si>
    <t>Capital Assets:</t>
  </si>
  <si>
    <t>%,FACCOUNT,V173000,V174000</t>
  </si>
  <si>
    <t>Building</t>
  </si>
  <si>
    <t>%,FACCOUNT,V171000</t>
  </si>
  <si>
    <t>%,FACCOUNT,V172000</t>
  </si>
  <si>
    <t>%,FACCOUNT,V175000</t>
  </si>
  <si>
    <t>Equipment</t>
  </si>
  <si>
    <t>%,FACCOUNT,V177000</t>
  </si>
  <si>
    <t>Livestock</t>
  </si>
  <si>
    <t>%,FACCOUNT,V179000</t>
  </si>
  <si>
    <t>Art &amp; Museum Objects</t>
  </si>
  <si>
    <t>%,FACCOUNT,V176000</t>
  </si>
  <si>
    <t>Library Books</t>
  </si>
  <si>
    <t>%,FACCOUNT,V178000</t>
  </si>
  <si>
    <t>Construction In Progress</t>
  </si>
  <si>
    <t>Total Capital Assets</t>
  </si>
  <si>
    <t>Less Accumulated Depreciation:</t>
  </si>
  <si>
    <t>%,FACCOUNT,V173900,V174900</t>
  </si>
  <si>
    <t>%,FACCOUNT,V172900</t>
  </si>
  <si>
    <t>%,FACCOUNT,V175900</t>
  </si>
  <si>
    <t>Total Accumulated Depreciation</t>
  </si>
  <si>
    <t>Total Investment in Plant Capital Assets, Net</t>
  </si>
  <si>
    <t>%,AFT,FDEPTID</t>
  </si>
  <si>
    <t>%,LACTUALS,SYTD,R,FACCOUNT,V350000</t>
  </si>
  <si>
    <t>%,QUGL_GASB_AGENCY_REVENUES,CA.POSTED_TOTAL_AMT,SYTD,R</t>
  </si>
  <si>
    <t>%,QUGL_GASB_AGENCY_EXPENSES,CA.POSTED_TOTAL_AMT,SYTD</t>
  </si>
  <si>
    <t>GASB019A</t>
  </si>
  <si>
    <t>FUNDS HELD FOR OTHERS</t>
  </si>
  <si>
    <t>Funds Held by Others</t>
  </si>
  <si>
    <t>Department Description</t>
  </si>
  <si>
    <t>Hide Column in final report - DEPTID</t>
  </si>
  <si>
    <t>Deposits</t>
  </si>
  <si>
    <t>Withdrawals</t>
  </si>
  <si>
    <t xml:space="preserve">%,V </t>
  </si>
  <si>
    <t>CAPITAL ASSETS</t>
  </si>
  <si>
    <t>(None)</t>
  </si>
  <si>
    <t>%,VA0201015</t>
  </si>
  <si>
    <t>COPHE</t>
  </si>
  <si>
    <t>A0201015</t>
  </si>
  <si>
    <t>%,VA0204005</t>
  </si>
  <si>
    <t>ALUMNI ALLIANCE LEGIS DAY</t>
  </si>
  <si>
    <t>A0204005</t>
  </si>
  <si>
    <t>%,VA0404009</t>
  </si>
  <si>
    <t>MOBIUS OPERATIONS</t>
  </si>
  <si>
    <t>A0404009</t>
  </si>
  <si>
    <t>%,VA0404010</t>
  </si>
  <si>
    <t>MOBIUS AUTOMATION</t>
  </si>
  <si>
    <t>A0404010</t>
  </si>
  <si>
    <t>%,VA0404011</t>
  </si>
  <si>
    <t>MOBIUS TRAINING</t>
  </si>
  <si>
    <t>A0404011</t>
  </si>
  <si>
    <t>%,VA0404012</t>
  </si>
  <si>
    <t>MOBIUS IMPLEMENTATION</t>
  </si>
  <si>
    <t>A0404012</t>
  </si>
  <si>
    <t>%,VA0404013</t>
  </si>
  <si>
    <t>MOBIUS SUPPORT</t>
  </si>
  <si>
    <t>A0404013</t>
  </si>
  <si>
    <t>%,VA0701031</t>
  </si>
  <si>
    <t>ACCOUNTS PAYABLE AUDIT</t>
  </si>
  <si>
    <t>A0701031</t>
  </si>
  <si>
    <t>%,VA0801010</t>
  </si>
  <si>
    <t>MRP CONTRACTORS ESCROW</t>
  </si>
  <si>
    <t>A0801010</t>
  </si>
  <si>
    <t>%,VA0902015</t>
  </si>
  <si>
    <t>EMPLOYEE WITHHOLDING - AGENCY</t>
  </si>
  <si>
    <t>A0902015</t>
  </si>
  <si>
    <t>%,VA1001005</t>
  </si>
  <si>
    <t>CACUBO NEWSLETTER</t>
  </si>
  <si>
    <t>A1001005</t>
  </si>
  <si>
    <t>%,VA1103004</t>
  </si>
  <si>
    <t>CONTRACTOR DEPOSITS</t>
  </si>
  <si>
    <t>A1103004</t>
  </si>
  <si>
    <t>%,VA1301015</t>
  </si>
  <si>
    <t>TRANSITION CONFERENCE</t>
  </si>
  <si>
    <t>A1301015</t>
  </si>
  <si>
    <t>%,VA1301016</t>
  </si>
  <si>
    <t>STATE CHIEF ACAD OFFICERS 2001</t>
  </si>
  <si>
    <t>A1301016</t>
  </si>
  <si>
    <t>%,VA1304003</t>
  </si>
  <si>
    <t>PATENT DISTR &amp; SERVICE OPER</t>
  </si>
  <si>
    <t>A1304003</t>
  </si>
  <si>
    <t>%,VA1304004</t>
  </si>
  <si>
    <t>COPYRIGHT DISTRIBUTION</t>
  </si>
  <si>
    <t>A1304004</t>
  </si>
  <si>
    <t>%,VA1305003</t>
  </si>
  <si>
    <t>STATE HIST SOC FY EVEN</t>
  </si>
  <si>
    <t>A1305003</t>
  </si>
  <si>
    <t>%,VA1305004</t>
  </si>
  <si>
    <t>STATE HIST SOCIETY UNR GIFTS</t>
  </si>
  <si>
    <t>A1305004</t>
  </si>
  <si>
    <t>%,VA1501006</t>
  </si>
  <si>
    <t>ACCR VAC/AP  PCS 4.1</t>
  </si>
  <si>
    <t>A1501006</t>
  </si>
  <si>
    <t>%,VA1501017</t>
  </si>
  <si>
    <t>VACATION PAY ACCRUAL AGEN</t>
  </si>
  <si>
    <t>A1501017</t>
  </si>
  <si>
    <t>%,VA1507001</t>
  </si>
  <si>
    <t>NONRECURRING CONTING</t>
  </si>
  <si>
    <t>A1507001</t>
  </si>
  <si>
    <t>%,VA1508026</t>
  </si>
  <si>
    <t>LIPSCOMB LOAN FD - ALL CAMPUS</t>
  </si>
  <si>
    <t>A1508026</t>
  </si>
  <si>
    <t>%,FDEPTID,X,_,FFUND_CODE,TGASB_34_35_FUND,NAGENCY_FUNDS_NONEXP</t>
  </si>
  <si>
    <t>TOTAL AGENCY FUNDS</t>
  </si>
  <si>
    <t xml:space="preserve"> </t>
  </si>
  <si>
    <t>%,ATF,FDESCR,UDESCR</t>
  </si>
  <si>
    <t>%,C</t>
  </si>
  <si>
    <t>University of Missouri - System Administration</t>
  </si>
  <si>
    <t>COMBINED STATEMENTS OF NET ASSETS</t>
  </si>
  <si>
    <t>As of June 30, 2003 and 2002</t>
  </si>
  <si>
    <t>(in thousands of dollars)</t>
  </si>
  <si>
    <t>Assets</t>
  </si>
  <si>
    <t>Current Assets:</t>
  </si>
  <si>
    <t>Cash and Cash Equivalents</t>
  </si>
  <si>
    <t>{A}</t>
  </si>
  <si>
    <t>Accounts Receivable, net</t>
  </si>
  <si>
    <t>{B}</t>
  </si>
  <si>
    <t>Current Pledges Receivable, net</t>
  </si>
  <si>
    <t>Current Notes Receivable, net</t>
  </si>
  <si>
    <t>Inventories</t>
  </si>
  <si>
    <t>Prepaid Expenses and Other Current Assets</t>
  </si>
  <si>
    <t xml:space="preserve">      Total Current Assets</t>
  </si>
  <si>
    <t>Noncurrent Assets:</t>
  </si>
  <si>
    <t>Pledges Receivable, net</t>
  </si>
  <si>
    <t>Notes Receivable, net</t>
  </si>
  <si>
    <t>Deferred Charges and Other Assets</t>
  </si>
  <si>
    <t>Long Term Investments</t>
  </si>
  <si>
    <t>Capital Assets, net</t>
  </si>
  <si>
    <t xml:space="preserve">      Total Noncurrent Assets</t>
  </si>
  <si>
    <t>Total Assets</t>
  </si>
  <si>
    <t>Liabilities</t>
  </si>
  <si>
    <t>Current Liabilities:</t>
  </si>
  <si>
    <t>Accounts Payable</t>
  </si>
  <si>
    <t>Accrued Liabilities</t>
  </si>
  <si>
    <t>{C}</t>
  </si>
  <si>
    <t>Deferred Revenue</t>
  </si>
  <si>
    <t>Funds Held for Others</t>
  </si>
  <si>
    <t>{D}</t>
  </si>
  <si>
    <t>Collateral for Securities on Loan</t>
  </si>
  <si>
    <t>Bonds and Notes Payable, current</t>
  </si>
  <si>
    <t xml:space="preserve">      Total Current Liabilities</t>
  </si>
  <si>
    <t>Noncurrent Liabilities:</t>
  </si>
  <si>
    <t>Bonds and Notes Payable</t>
  </si>
  <si>
    <t xml:space="preserve">      Total Noncurrent Liabilities</t>
  </si>
  <si>
    <t>Total Liabilities</t>
  </si>
  <si>
    <t>Net Assets</t>
  </si>
  <si>
    <t>Invested in Capital Assets, Net of Related Debt</t>
  </si>
  <si>
    <t>Restricted:</t>
  </si>
  <si>
    <t>Nonexpendable</t>
  </si>
  <si>
    <t>Expendable</t>
  </si>
  <si>
    <t>Unrestricted</t>
  </si>
  <si>
    <t xml:space="preserve">      Total Net Assets</t>
  </si>
  <si>
    <t>Total Liabilities and Net Assets</t>
  </si>
  <si>
    <t>{A}  Includes short term investments with maturities of 90 days or less.</t>
  </si>
  <si>
    <t>{B}  Includes State appropriations, grants and contracts, patient services and other accounts receivable</t>
  </si>
  <si>
    <t>{C}  Includes accrued payroll, accrued vacation and accrued interest payable</t>
  </si>
  <si>
    <t>{D}  Includes amounts held in agency fund - payroll withholdings and other employee benefits and funds held for others</t>
  </si>
  <si>
    <t xml:space="preserve">STATEMENTS OF REVENUES, EXPENSES AND CHANGES IN NET ASSETS </t>
  </si>
  <si>
    <t xml:space="preserve">For the Years Ended June 30, 2003 and 2002 </t>
  </si>
  <si>
    <t>Operating Revenues:</t>
  </si>
  <si>
    <t>Tuition and Fees</t>
  </si>
  <si>
    <t>Less:  Scholarship Allowances</t>
  </si>
  <si>
    <t xml:space="preserve">     Net Tuition and Fees</t>
  </si>
  <si>
    <t>Federal Grants and Contracts</t>
  </si>
  <si>
    <t>State and Local Grants and Contracts</t>
  </si>
  <si>
    <t>Private Grants and Contracts</t>
  </si>
  <si>
    <t>Sales and Services of Educational Activities</t>
  </si>
  <si>
    <t>Auxilliary Enterprises:</t>
  </si>
  <si>
    <t xml:space="preserve">   Housing and Dining Services</t>
  </si>
  <si>
    <t xml:space="preserve">   Bookstores</t>
  </si>
  <si>
    <t xml:space="preserve">   Other Auxilliary Enterprises</t>
  </si>
  <si>
    <t>Notes Receivable Interest Income, net of Fees</t>
  </si>
  <si>
    <t>Other Operating Revenues</t>
  </si>
  <si>
    <t xml:space="preserve">       Total Operating Revenues</t>
  </si>
  <si>
    <t>Operating Expenses:</t>
  </si>
  <si>
    <t>Salaries and Wages</t>
  </si>
  <si>
    <t>Staff Benefits</t>
  </si>
  <si>
    <t>Supplies, Services and Other Operating Expenses</t>
  </si>
  <si>
    <t>Scholarships and Fellowships</t>
  </si>
  <si>
    <t xml:space="preserve">Depreciation </t>
  </si>
  <si>
    <t xml:space="preserve">       Total Operating Expenses</t>
  </si>
  <si>
    <t xml:space="preserve">Operating Income (Loss) before State Appropriations and </t>
  </si>
  <si>
    <t xml:space="preserve">    Nonoperating Revenues (Expenses) and Transfers</t>
  </si>
  <si>
    <t>State Appropriations</t>
  </si>
  <si>
    <t>Operating Income (Loss) after State Appropriations, before</t>
  </si>
  <si>
    <t>Nonoperating Revenues (Expenses):</t>
  </si>
  <si>
    <t>Federal Appropriations</t>
  </si>
  <si>
    <t>Investment and Endowment Income (Loss)</t>
  </si>
  <si>
    <t>Private Gifts</t>
  </si>
  <si>
    <t>Interest Expense</t>
  </si>
  <si>
    <t>Other Nonoperating Revenues (Expenses)</t>
  </si>
  <si>
    <t xml:space="preserve">    Net Nonoperating Revenues (Expenses) before</t>
  </si>
  <si>
    <t xml:space="preserve">        Capital and Endowment Additions and Transfers</t>
  </si>
  <si>
    <t>Capital State Appropriations</t>
  </si>
  <si>
    <t>Capital Gifts and Grants</t>
  </si>
  <si>
    <t>Private Gifts for Endowment Purposes</t>
  </si>
  <si>
    <t>Mandatory Transfers In (Out)</t>
  </si>
  <si>
    <t>Non Mandatory Transfers In (Out)</t>
  </si>
  <si>
    <t xml:space="preserve">     Net Other Nonoperating Revenues ( Expenses)</t>
  </si>
  <si>
    <t xml:space="preserve">             Increase (Decrease) in Net Assets</t>
  </si>
  <si>
    <t>Fund Balance, Beginning of Year</t>
  </si>
  <si>
    <t>Change in Accounting Principle</t>
  </si>
  <si>
    <t>Equipment Writeoff</t>
  </si>
  <si>
    <t>Net Assets, Beginning of Year, as Adjusted</t>
  </si>
  <si>
    <t>Net Assets, End of Year</t>
  </si>
  <si>
    <t>%,QKRDJ_UGL_GASB_35_FIN_STMTS_BS,SBAL</t>
  </si>
  <si>
    <t>%,ATF,FACCOUNT,UACCOUNT</t>
  </si>
  <si>
    <t>%,FFUND_CODE,TGASB_34_35_FUND,NCUR_FUNDS_UNR</t>
  </si>
  <si>
    <t>%,FFUND_CODE,TGASB_34_35_FUND,NCLEARING_ACCTS_UNR</t>
  </si>
  <si>
    <t>%,FFUND_CODE,TGASB_34_35_FUND,NCUR_FUNDS_RESTEXP</t>
  </si>
  <si>
    <t>%,FFUND_CODE,TGASB_34_35_FUND,NLOAN_FUNDS_UNR</t>
  </si>
  <si>
    <t>%,FFUND_CODE,TGASB_34_35_FUND,NLOAN_FUNDS_NONEXP</t>
  </si>
  <si>
    <t>%,FFUND_CODE,TGASB_34_35_FUND,NENDOW_FUNDS_UNR</t>
  </si>
  <si>
    <t>%,FFUND_CODE,TGASB_34_35_FUND,NENDOW_FUNDS_NONEXP</t>
  </si>
  <si>
    <t>%,FFUND_CODE,TGASB_34_35_FUND,NUNEXP_AND_RANDR_UNR</t>
  </si>
  <si>
    <t>%,FFUND_CODE,TGASB_34_35_FUND,NUNEXP_RANDR_RESTEXP</t>
  </si>
  <si>
    <t>%,FFUND_CODE,TGASB_34_35_FUND,NDEBT_RETIRMT_RESTEXP</t>
  </si>
  <si>
    <t>%,FFUND_CODE,TGASB_34_35_FUND,NNET_INV_PLT_NONEXP</t>
  </si>
  <si>
    <t>%,FFUND_CODE,TGASB_34_35_FUND,NAGENCY_FUNDS_NONEXP</t>
  </si>
  <si>
    <t>%,FFUND_CODE,TGASB_34_35_FUND,NRETIRE_FUNDS_NONEXP</t>
  </si>
  <si>
    <t>STATEMENT OF NET ASSETS - BY FUND</t>
  </si>
  <si>
    <t>2003-06-30</t>
  </si>
  <si>
    <t>System Administration</t>
  </si>
  <si>
    <t>Restricted</t>
  </si>
  <si>
    <t>Plant Funds</t>
  </si>
  <si>
    <t>Total</t>
  </si>
  <si>
    <t>Endowment</t>
  </si>
  <si>
    <t>Restricted Expend</t>
  </si>
  <si>
    <t>Funds</t>
  </si>
  <si>
    <t>Current Funds</t>
  </si>
  <si>
    <t>Loan</t>
  </si>
  <si>
    <t>&amp; Similar</t>
  </si>
  <si>
    <t>Unexpended and</t>
  </si>
  <si>
    <t>Debt</t>
  </si>
  <si>
    <t>Investment</t>
  </si>
  <si>
    <t>Plant</t>
  </si>
  <si>
    <t>Excluding</t>
  </si>
  <si>
    <t>Retirement</t>
  </si>
  <si>
    <t>Including</t>
  </si>
  <si>
    <t>Clearing</t>
  </si>
  <si>
    <t>Repair &amp; Replace</t>
  </si>
  <si>
    <t>In Plant</t>
  </si>
  <si>
    <t>Agency</t>
  </si>
  <si>
    <t>%,FACCOUNT,TGASB_34_35,X,NCASH AND CASH EQ</t>
  </si>
  <si>
    <t>%,V112000</t>
  </si>
  <si>
    <t>Petty cash</t>
  </si>
  <si>
    <t>112000</t>
  </si>
  <si>
    <t>%,V113000</t>
  </si>
  <si>
    <t>Cash in transit</t>
  </si>
  <si>
    <t>113000</t>
  </si>
  <si>
    <t>%,V121600</t>
  </si>
  <si>
    <t>Temp investments - short term</t>
  </si>
  <si>
    <t>121600</t>
  </si>
  <si>
    <t>%,V121700</t>
  </si>
  <si>
    <t>Temp invest - cash &amp; cash eq</t>
  </si>
  <si>
    <t>121700</t>
  </si>
  <si>
    <t>%,V121900</t>
  </si>
  <si>
    <t>Temp invest - securities lend</t>
  </si>
  <si>
    <t>121900</t>
  </si>
  <si>
    <t>%,V190000</t>
  </si>
  <si>
    <t>Cash</t>
  </si>
  <si>
    <t>190000</t>
  </si>
  <si>
    <t>%,FACCOUNT,TGASB_34_35,X,NSHORT_TERM INVESTMEN</t>
  </si>
  <si>
    <t>Short Term Investments</t>
  </si>
  <si>
    <t>%,V131000</t>
  </si>
  <si>
    <t>State approp rec</t>
  </si>
  <si>
    <t>131000</t>
  </si>
  <si>
    <t>%,FACCOUNT,TGASB_34_35,X,NSTATE APPROP REC</t>
  </si>
  <si>
    <t>State Appropriations Receivable</t>
  </si>
  <si>
    <t>%,V133050</t>
  </si>
  <si>
    <t>Awards Receivable-PS AR/BI</t>
  </si>
  <si>
    <t>133050</t>
  </si>
  <si>
    <t>%,FACCOUNT,TGASB_34_35,X,NGRANTS_RECEIVABLE</t>
  </si>
  <si>
    <t>Grants and Contracts Receivable, net</t>
  </si>
  <si>
    <t>%,FACCOUNT,TGASB_34_35,X,NPATIENTS_RECEIVABLE</t>
  </si>
  <si>
    <t>Patient Services Receivable, net</t>
  </si>
  <si>
    <t>%,FACCOUNT,TGASB_34_35,X,NCURRENT PLEDGES REC</t>
  </si>
  <si>
    <t>%,V132200</t>
  </si>
  <si>
    <t>Accounts Receivable-PS AR/BI</t>
  </si>
  <si>
    <t>132200</t>
  </si>
  <si>
    <t>%,V132500</t>
  </si>
  <si>
    <t>Accts rec - miscellaneous</t>
  </si>
  <si>
    <t>132500</t>
  </si>
  <si>
    <t>%,FACCOUNT,TGASB_34_35,X,NACCOUNTS RECEIVABLE</t>
  </si>
  <si>
    <t>Other Accounts Receivable, net</t>
  </si>
  <si>
    <t>%,FACCOUNT,TGASB_34_35,X,NINVESTMENT RECEIVE</t>
  </si>
  <si>
    <t>Investment Settlements Receivable</t>
  </si>
  <si>
    <t>%,FACCOUNT,TGASB_34_35,X,NSUSPENSE/CLEARING</t>
  </si>
  <si>
    <t>Suspense/Clearing</t>
  </si>
  <si>
    <t>%,V150000</t>
  </si>
  <si>
    <t>150000</t>
  </si>
  <si>
    <t>%,V150100</t>
  </si>
  <si>
    <t>Inventories-CIP</t>
  </si>
  <si>
    <t>150100</t>
  </si>
  <si>
    <t>%,FACCOUNT,TGASB_34_35,X,NINVENTORIES</t>
  </si>
  <si>
    <t>%,V161000</t>
  </si>
  <si>
    <t>Prepaid expense</t>
  </si>
  <si>
    <t>161000</t>
  </si>
  <si>
    <t>%,FACCOUNT,TGASB_34_35,X,NPREPAID EXPENSE</t>
  </si>
  <si>
    <t>Prepaid Expenses</t>
  </si>
  <si>
    <t>%,FACCOUNT,TGASB_34_35,X,NCURRENT NOTES REC</t>
  </si>
  <si>
    <t>%,FACCOUNT,TGASB_34_35,X,NDUE FROM OTHER FUNDS</t>
  </si>
  <si>
    <t>Due from Other Funds</t>
  </si>
  <si>
    <t xml:space="preserve">        Total Current Assets</t>
  </si>
  <si>
    <t>%,FACCOUNT,TGASB_34_35,X,NRESTRICTED CASH</t>
  </si>
  <si>
    <t>Restricted Cash and Cash Equivalents</t>
  </si>
  <si>
    <t>%,FACCOUNT,TGASB_34_35,X,NPLEDGES RECEIVABLE</t>
  </si>
  <si>
    <t>%,FACCOUNT,TGASB_34_35,X,NNOTES  RECEIVABLE</t>
  </si>
  <si>
    <t>%,FACCOUNT,TGASB_34_35,X,NDEFERRED AND OTHER</t>
  </si>
  <si>
    <t>%,V122100</t>
  </si>
  <si>
    <t>Long term-fixed pool-balance</t>
  </si>
  <si>
    <t>122100</t>
  </si>
  <si>
    <t>%,V122200</t>
  </si>
  <si>
    <t>Long term inv-bal pool-balance</t>
  </si>
  <si>
    <t>122200</t>
  </si>
  <si>
    <t>%,V122300</t>
  </si>
  <si>
    <t>Long term inv-sep inv-balance</t>
  </si>
  <si>
    <t>122300</t>
  </si>
  <si>
    <t>%,V122400</t>
  </si>
  <si>
    <t>Long term inv-spec instr-balan</t>
  </si>
  <si>
    <t>122400</t>
  </si>
  <si>
    <t>%,V122500</t>
  </si>
  <si>
    <t>Long term inv -unr gain (loss)</t>
  </si>
  <si>
    <t>122500</t>
  </si>
  <si>
    <t>%,V122900</t>
  </si>
  <si>
    <t>Long term inv-cash &amp; cash eq</t>
  </si>
  <si>
    <t>122900</t>
  </si>
  <si>
    <t>%,V125000</t>
  </si>
  <si>
    <t>Accrued investment income</t>
  </si>
  <si>
    <t>125000</t>
  </si>
  <si>
    <t>%,FACCOUNT,TGASB_34_35,X,NLONG_TERM INVESTMENT</t>
  </si>
  <si>
    <t>%,V171000</t>
  </si>
  <si>
    <t>Land</t>
  </si>
  <si>
    <t>171000</t>
  </si>
  <si>
    <t>%,V172000</t>
  </si>
  <si>
    <t>Infrastructure</t>
  </si>
  <si>
    <t>172000</t>
  </si>
  <si>
    <t>%,V172900</t>
  </si>
  <si>
    <t>Infrastructure - accum deprec</t>
  </si>
  <si>
    <t>172900</t>
  </si>
  <si>
    <t>%,V173000</t>
  </si>
  <si>
    <t>Buildings</t>
  </si>
  <si>
    <t>173000</t>
  </si>
  <si>
    <t>%,V173900</t>
  </si>
  <si>
    <t>Buildings - accum depreciation</t>
  </si>
  <si>
    <t>173900</t>
  </si>
  <si>
    <t>%,V175000</t>
  </si>
  <si>
    <t>Furniture &amp; equipment</t>
  </si>
  <si>
    <t>175000</t>
  </si>
  <si>
    <t>%,V175900</t>
  </si>
  <si>
    <t>Furn &amp; equip - accum deprec</t>
  </si>
  <si>
    <t>175900</t>
  </si>
  <si>
    <t>%,V179000</t>
  </si>
  <si>
    <t>Art &amp; museum objects</t>
  </si>
  <si>
    <t>179000</t>
  </si>
  <si>
    <t>%,FACCOUNT,TGASB_34_35,X,NCAPITAL_ASSETS</t>
  </si>
  <si>
    <t xml:space="preserve">        Total Noncurrent Assets</t>
  </si>
  <si>
    <t>%,V210000</t>
  </si>
  <si>
    <t>Accts payable (automated feed)</t>
  </si>
  <si>
    <t>210000</t>
  </si>
  <si>
    <t>%,V211000</t>
  </si>
  <si>
    <t>Accts payable (manual entries)</t>
  </si>
  <si>
    <t>211000</t>
  </si>
  <si>
    <t>%,V211003</t>
  </si>
  <si>
    <t>Estimated payables</t>
  </si>
  <si>
    <t>211003</t>
  </si>
  <si>
    <t>%,V215100</t>
  </si>
  <si>
    <t>SalesTaxPrimaryCampusLocCOL</t>
  </si>
  <si>
    <t>215100</t>
  </si>
  <si>
    <t>%,V215300</t>
  </si>
  <si>
    <t>SalesTax - Food COL</t>
  </si>
  <si>
    <t>215300</t>
  </si>
  <si>
    <t>%,V223000</t>
  </si>
  <si>
    <t>Other accruals</t>
  </si>
  <si>
    <t>223000</t>
  </si>
  <si>
    <t>%,R,FACCOUNT,TGASB_34_35,X,NACCOUNTS_PAYABLE,NOTHER_ACCRUALS</t>
  </si>
  <si>
    <t>%,V220000</t>
  </si>
  <si>
    <t>Accr salary &amp; ben (auto feed)</t>
  </si>
  <si>
    <t>220000</t>
  </si>
  <si>
    <t>%,V220100</t>
  </si>
  <si>
    <t>Accrued benefits (auto feed)</t>
  </si>
  <si>
    <t>220100</t>
  </si>
  <si>
    <t>%,V221000</t>
  </si>
  <si>
    <t>Accrued sal (manual entries)</t>
  </si>
  <si>
    <t>221000</t>
  </si>
  <si>
    <t>%,R,FACCOUNT,TGASB_34_35,X,NACCRUED_PAYROLL</t>
  </si>
  <si>
    <t>Accrued Payroll</t>
  </si>
  <si>
    <t>%,V225000</t>
  </si>
  <si>
    <t>Vacation pay accrual</t>
  </si>
  <si>
    <t>225000</t>
  </si>
  <si>
    <t>%,R,FACCOUNT,TGASB_34_35,X,NACCRUED VACATION</t>
  </si>
  <si>
    <t>Accrued Vacation</t>
  </si>
  <si>
    <t>%,R,FACCOUNT,TGASB_34_35,X,NACCRUED INTEREST</t>
  </si>
  <si>
    <t>Accrued Interest Payable</t>
  </si>
  <si>
    <t>%,R,FACCOUNT,TGASB_34_35,X,NACCRUED SELF INSURAN</t>
  </si>
  <si>
    <t>Accrued Self-Insurance Claims</t>
  </si>
  <si>
    <t>%,V233000</t>
  </si>
  <si>
    <t>Def rev - other</t>
  </si>
  <si>
    <t>233000</t>
  </si>
  <si>
    <t>%,R,FACCOUNT,TGASB_34_35,X,NDEFERRED_REV</t>
  </si>
  <si>
    <t>Deferred Revenue, Current</t>
  </si>
  <si>
    <t>%,V226000</t>
  </si>
  <si>
    <t>Payroll Withholdings-Employee</t>
  </si>
  <si>
    <t>226000</t>
  </si>
  <si>
    <t>%,R,FACCOUNT,TGASB_34_35,X,NPAYROLL WITHHOLDINGS</t>
  </si>
  <si>
    <t>Payroll Withholdings and Other Employee Benefits</t>
  </si>
  <si>
    <t>%,R,FACCOUNT,TGASB_34_35,X,NINVESTMENT PAYABLES</t>
  </si>
  <si>
    <t>Investment Settlements Payable</t>
  </si>
  <si>
    <t>%,V219900</t>
  </si>
  <si>
    <t>Collateral for sec (sec lend)</t>
  </si>
  <si>
    <t>219900</t>
  </si>
  <si>
    <t>%,R,FACCOUNT,TGASB_34_35,X,NCOLLATERAL SEC LEND</t>
  </si>
  <si>
    <t>%,R,FACCOUNT,TGASB_34_35,X,NCURRENT CAP LSE OBLI</t>
  </si>
  <si>
    <t>Capital Lease Obligations, current</t>
  </si>
  <si>
    <t>%,R,FACCOUNT,TGASB_34_35,X,NCURRENT BONDS PAYABL</t>
  </si>
  <si>
    <t>%,R,FACCOUNT,TGASB_34_35,X,NDUE TO OTHER FUNDS</t>
  </si>
  <si>
    <t>Due to Other Funds</t>
  </si>
  <si>
    <t xml:space="preserve">        Total Current Liabilities</t>
  </si>
  <si>
    <t>%,R,FACCOUNT,TGASB_34_35,X,NDEFERRED REVENUE</t>
  </si>
  <si>
    <t>%,R,FACCOUNT,TGASB_34_35,X,NCAPITAL LEASE OBLIG</t>
  </si>
  <si>
    <t>Capital Lease Obligations</t>
  </si>
  <si>
    <t>%,R,FACCOUNT,TGASB_34_35,X,NBONDS_NOTES PAYABLE</t>
  </si>
  <si>
    <t xml:space="preserve">        Total Noncurrent Liabilities</t>
  </si>
  <si>
    <t>Reserved for Employees' Pension Plan</t>
  </si>
  <si>
    <t xml:space="preserve">        Total Net Assets</t>
  </si>
  <si>
    <t>%,QKRDJ_UGL_GASB_35_FIN_STMTS</t>
  </si>
  <si>
    <t>%,FFUND_CODE,TGASB_34_35_FUND,NPLANT_FUNDS_UNR</t>
  </si>
  <si>
    <t>%,FFUND_CODE,TGASB_34_35_FUND,NPLANT_FUNDS_NONEXP</t>
  </si>
  <si>
    <t xml:space="preserve"> STATEMENT OF REVENUES, EXPENSES AND CHANGES IN NET ASSETS - BY FUND </t>
  </si>
  <si>
    <t>Total Funds</t>
  </si>
  <si>
    <t xml:space="preserve">Plant </t>
  </si>
  <si>
    <t>Agency and</t>
  </si>
  <si>
    <t xml:space="preserve">Agency </t>
  </si>
  <si>
    <t>%,R,FACCOUNT,TGASB_34_35,X,NSTUDENT FEES</t>
  </si>
  <si>
    <t>%,V760100</t>
  </si>
  <si>
    <t>Undergraduate resident</t>
  </si>
  <si>
    <t>760100</t>
  </si>
  <si>
    <t>%,V760200</t>
  </si>
  <si>
    <t>Undergraduate non-resident</t>
  </si>
  <si>
    <t>760200</t>
  </si>
  <si>
    <t>%,V760300</t>
  </si>
  <si>
    <t>Graduate   resident</t>
  </si>
  <si>
    <t>760300</t>
  </si>
  <si>
    <t>%,FACCOUNT,TGASB_34_35,X,NSTUDENT AID</t>
  </si>
  <si>
    <t>%,LACTUALS,SYTD,R,FACCOUNT,TGASB_34_35,NFEDERAL GRANTS</t>
  </si>
  <si>
    <t>%,LACTUALS,SYTD,R,FACCOUNT,TGASB_34_35,NOTHER GOVT GRANTS,NSTATE GRANTS</t>
  </si>
  <si>
    <t>%,LACTUALS,SYTD,R,FACCOUNT,TGASB_34_35,NPRIVATE GRANTS</t>
  </si>
  <si>
    <t>%,V430000</t>
  </si>
  <si>
    <t>Non Taxable sales</t>
  </si>
  <si>
    <t>430000</t>
  </si>
  <si>
    <t>%,R,FACCOUNT,TGASB_34_35,X,NSALES OF AUX/EDUC</t>
  </si>
  <si>
    <t>Sales and Services of Education Activities</t>
  </si>
  <si>
    <t>Auxiliary Enterprises:</t>
  </si>
  <si>
    <t xml:space="preserve">    Patient Medical Services</t>
  </si>
  <si>
    <t xml:space="preserve">    Housing and Dining Services</t>
  </si>
  <si>
    <t xml:space="preserve">    Bookstores</t>
  </si>
  <si>
    <t>%,R,FACCOUNT,TGASB_34_35,X,NPATIENT MED SERV</t>
  </si>
  <si>
    <t xml:space="preserve">    Other Medical Services</t>
  </si>
  <si>
    <t xml:space="preserve">    Other Auxiliary Enterprises</t>
  </si>
  <si>
    <t>%,R,FACCOUNT,TGASB_34_35,X,NINTEREST NOTES REC,NLOAN FUND DEDUCT</t>
  </si>
  <si>
    <t>%,V494001</t>
  </si>
  <si>
    <t>Misc Revenue</t>
  </si>
  <si>
    <t>494001</t>
  </si>
  <si>
    <t>%,V495000</t>
  </si>
  <si>
    <t>Misc Revenue-non taxable</t>
  </si>
  <si>
    <t>495000</t>
  </si>
  <si>
    <t>%,V495050</t>
  </si>
  <si>
    <t>Royalties</t>
  </si>
  <si>
    <t>495050</t>
  </si>
  <si>
    <t>%,V981000</t>
  </si>
  <si>
    <t>Indirect Costs-Grantor</t>
  </si>
  <si>
    <t>981000</t>
  </si>
  <si>
    <t>%,V993000</t>
  </si>
  <si>
    <t>Cost Shar Ofsts-IDC C/S Granto</t>
  </si>
  <si>
    <t>993000</t>
  </si>
  <si>
    <t>%,R,FACCOUNT,TGASB_34_35,X,NOTHER OPERATING REV</t>
  </si>
  <si>
    <t>%,V701000</t>
  </si>
  <si>
    <t>S&amp;W-Rank Fac(tenure &amp; ten tr)</t>
  </si>
  <si>
    <t>701000</t>
  </si>
  <si>
    <t>%,V702000</t>
  </si>
  <si>
    <t>S&amp;W-Ranked Faculty - other</t>
  </si>
  <si>
    <t>702000</t>
  </si>
  <si>
    <t>%,V703000</t>
  </si>
  <si>
    <t>S&amp;W-Other Teach &amp; Res Staff</t>
  </si>
  <si>
    <t>703000</t>
  </si>
  <si>
    <t>%,V704000</t>
  </si>
  <si>
    <t>S&amp;W-GTA's/GRA's</t>
  </si>
  <si>
    <t>704000</t>
  </si>
  <si>
    <t>%,V705100</t>
  </si>
  <si>
    <t>S&amp;W-Exempt executive/admin</t>
  </si>
  <si>
    <t>705100</t>
  </si>
  <si>
    <t>%,V705200</t>
  </si>
  <si>
    <t>S&amp;W-Exempt professional</t>
  </si>
  <si>
    <t>705200</t>
  </si>
  <si>
    <t>%,V706200</t>
  </si>
  <si>
    <t>S&amp;W-Non-Exempt technical</t>
  </si>
  <si>
    <t>706200</t>
  </si>
  <si>
    <t>%,V706300</t>
  </si>
  <si>
    <t>S&amp;W-Office/clerical</t>
  </si>
  <si>
    <t>706300</t>
  </si>
  <si>
    <t>%,V706500</t>
  </si>
  <si>
    <t>S&amp;W-Non-Exempt service</t>
  </si>
  <si>
    <t>706500</t>
  </si>
  <si>
    <t>%,V707100</t>
  </si>
  <si>
    <t>S&amp;W-Student employees</t>
  </si>
  <si>
    <t>707100</t>
  </si>
  <si>
    <t>%,V708000</t>
  </si>
  <si>
    <t>S&amp;W-Other</t>
  </si>
  <si>
    <t>708000</t>
  </si>
  <si>
    <t>%,V708200</t>
  </si>
  <si>
    <t>S&amp;W-Accrued vacation</t>
  </si>
  <si>
    <t>708200</t>
  </si>
  <si>
    <t>%,V708300</t>
  </si>
  <si>
    <t>S&amp;W-Non-payroll salaries</t>
  </si>
  <si>
    <t>708300</t>
  </si>
  <si>
    <t>%,FACCOUNT,TGASB_34_35,X,NSALARIES</t>
  </si>
  <si>
    <t>%,V710000</t>
  </si>
  <si>
    <t>710000</t>
  </si>
  <si>
    <t>%,V710100</t>
  </si>
  <si>
    <t>SB-Ranked Fac (ten &amp; ten tr)</t>
  </si>
  <si>
    <t>710100</t>
  </si>
  <si>
    <t>%,V710200</t>
  </si>
  <si>
    <t>SB-Ranked Faculty - other</t>
  </si>
  <si>
    <t>710200</t>
  </si>
  <si>
    <t>%,V710300</t>
  </si>
  <si>
    <t>SB-Other teaching and research</t>
  </si>
  <si>
    <t>710300</t>
  </si>
  <si>
    <t>%,V710400</t>
  </si>
  <si>
    <t>SB-GTA's/GRA's</t>
  </si>
  <si>
    <t>710400</t>
  </si>
  <si>
    <t>%,V710500</t>
  </si>
  <si>
    <t>SB-Exempt executive/admin</t>
  </si>
  <si>
    <t>710500</t>
  </si>
  <si>
    <t>%,V710600</t>
  </si>
  <si>
    <t>SB-Exempt professional</t>
  </si>
  <si>
    <t>710600</t>
  </si>
  <si>
    <t>%,V710800</t>
  </si>
  <si>
    <t>SB-Non-exempt technical</t>
  </si>
  <si>
    <t>710800</t>
  </si>
  <si>
    <t>%,V710900</t>
  </si>
  <si>
    <t>SB-Non-exempt office/clerical</t>
  </si>
  <si>
    <t>710900</t>
  </si>
  <si>
    <t>%,V711000</t>
  </si>
  <si>
    <t>SB-Non-exempt crafts and trade</t>
  </si>
  <si>
    <t>711000</t>
  </si>
  <si>
    <t>%,V711100</t>
  </si>
  <si>
    <t>SB-Non-exempt service</t>
  </si>
  <si>
    <t>711100</t>
  </si>
  <si>
    <t>%,V711200</t>
  </si>
  <si>
    <t>SB-Non-exempt students</t>
  </si>
  <si>
    <t>711200</t>
  </si>
  <si>
    <t>%,V714200</t>
  </si>
  <si>
    <t>SB-Educational assist-winter</t>
  </si>
  <si>
    <t>714200</t>
  </si>
  <si>
    <t>%,V715000</t>
  </si>
  <si>
    <t>SB-Moving expense</t>
  </si>
  <si>
    <t>715000</t>
  </si>
  <si>
    <t>%,V717000</t>
  </si>
  <si>
    <t>SB-Vacation liability</t>
  </si>
  <si>
    <t>717000</t>
  </si>
  <si>
    <t>%,V718000</t>
  </si>
  <si>
    <t>SB-Other</t>
  </si>
  <si>
    <t>718000</t>
  </si>
  <si>
    <t>%,FACCOUNT,TGASB_34_35,X,NSTAFF BENEFITS</t>
  </si>
  <si>
    <t>%,V393000</t>
  </si>
  <si>
    <t>Other Allocations/Transfers In</t>
  </si>
  <si>
    <t>393000</t>
  </si>
  <si>
    <t>%,V450000</t>
  </si>
  <si>
    <t>Internal sales &amp; services</t>
  </si>
  <si>
    <t>450000</t>
  </si>
  <si>
    <t>%,V600000</t>
  </si>
  <si>
    <t>Cost of Goods Sold</t>
  </si>
  <si>
    <t>600000</t>
  </si>
  <si>
    <t>%,V600200</t>
  </si>
  <si>
    <t>COGS Auction sale return</t>
  </si>
  <si>
    <t>600200</t>
  </si>
  <si>
    <t>%,V601500</t>
  </si>
  <si>
    <t>COGS General books</t>
  </si>
  <si>
    <t>601500</t>
  </si>
  <si>
    <t>%,V603400</t>
  </si>
  <si>
    <t>COGS Sealed bid return</t>
  </si>
  <si>
    <t>603400</t>
  </si>
  <si>
    <t>%,V603800</t>
  </si>
  <si>
    <t>COGS Supplies</t>
  </si>
  <si>
    <t>603800</t>
  </si>
  <si>
    <t>%,V605000</t>
  </si>
  <si>
    <t>U Press transfer to W I P</t>
  </si>
  <si>
    <t>605000</t>
  </si>
  <si>
    <t>%,V720001</t>
  </si>
  <si>
    <t>Department operating expense</t>
  </si>
  <si>
    <t>720001</t>
  </si>
  <si>
    <t>%,V721000</t>
  </si>
  <si>
    <t>Business travel &amp; meeting exp.</t>
  </si>
  <si>
    <t>721000</t>
  </si>
  <si>
    <t>%,V721100</t>
  </si>
  <si>
    <t>Bus travel-domestic-in state</t>
  </si>
  <si>
    <t>721100</t>
  </si>
  <si>
    <t>%,V721200</t>
  </si>
  <si>
    <t>Bus travel-domestic-out state</t>
  </si>
  <si>
    <t>721200</t>
  </si>
  <si>
    <t>%,V721300</t>
  </si>
  <si>
    <t>Bus travel-foreign</t>
  </si>
  <si>
    <t>721300</t>
  </si>
  <si>
    <t>%,V721400</t>
  </si>
  <si>
    <t>Bus travel-job candidate exp</t>
  </si>
  <si>
    <t>721400</t>
  </si>
  <si>
    <t>%,V721410</t>
  </si>
  <si>
    <t>Charter Travel</t>
  </si>
  <si>
    <t>721410</t>
  </si>
  <si>
    <t>%,V721420</t>
  </si>
  <si>
    <t>Commercial Travel</t>
  </si>
  <si>
    <t>721420</t>
  </si>
  <si>
    <t>%,V721440</t>
  </si>
  <si>
    <t>Big 12/NCAA Travel</t>
  </si>
  <si>
    <t>721440</t>
  </si>
  <si>
    <t>%,V721500</t>
  </si>
  <si>
    <t>Bus mtg expense-equip rental</t>
  </si>
  <si>
    <t>721500</t>
  </si>
  <si>
    <t>%,V721600</t>
  </si>
  <si>
    <t>Business mtg exp-room rental</t>
  </si>
  <si>
    <t>721600</t>
  </si>
  <si>
    <t>%,V721700</t>
  </si>
  <si>
    <t>Business mtg exp-food catering</t>
  </si>
  <si>
    <t>721700</t>
  </si>
  <si>
    <t>%,V721800</t>
  </si>
  <si>
    <t>Bus mtg exp- other services</t>
  </si>
  <si>
    <t>721800</t>
  </si>
  <si>
    <t>%,V721900</t>
  </si>
  <si>
    <t>Business travel A-21 exclusion</t>
  </si>
  <si>
    <t>721900</t>
  </si>
  <si>
    <t>%,V722000</t>
  </si>
  <si>
    <t>Faculty &amp; staff training &amp; dev</t>
  </si>
  <si>
    <t>722000</t>
  </si>
  <si>
    <t>%,V722100</t>
  </si>
  <si>
    <t>Fac/staff trng&amp;dev-meeting exp</t>
  </si>
  <si>
    <t>722100</t>
  </si>
  <si>
    <t>%,V722200</t>
  </si>
  <si>
    <t>Fac/staff trng&amp;dev-consultant</t>
  </si>
  <si>
    <t>722200</t>
  </si>
  <si>
    <t>%,V722300</t>
  </si>
  <si>
    <t>F/S t/d-trav prof dev instate</t>
  </si>
  <si>
    <t>722300</t>
  </si>
  <si>
    <t>%,V722400</t>
  </si>
  <si>
    <t>F/S t/d-trav prof dev outstate</t>
  </si>
  <si>
    <t>722400</t>
  </si>
  <si>
    <t>%,V723000</t>
  </si>
  <si>
    <t>Postage/delivery services</t>
  </si>
  <si>
    <t>723000</t>
  </si>
  <si>
    <t>%,V723100</t>
  </si>
  <si>
    <t>Postage</t>
  </si>
  <si>
    <t>723100</t>
  </si>
  <si>
    <t>%,V723200</t>
  </si>
  <si>
    <t>Courier services</t>
  </si>
  <si>
    <t>723200</t>
  </si>
  <si>
    <t>%,V723300</t>
  </si>
  <si>
    <t>Express mail delivery service</t>
  </si>
  <si>
    <t>723300</t>
  </si>
  <si>
    <t>%,V723400</t>
  </si>
  <si>
    <t>Other shipping charges</t>
  </si>
  <si>
    <t>723400</t>
  </si>
  <si>
    <t>%,V724000</t>
  </si>
  <si>
    <t>Telephone/fax services</t>
  </si>
  <si>
    <t>724000</t>
  </si>
  <si>
    <t>%,V724100</t>
  </si>
  <si>
    <t>Telephone/equipment</t>
  </si>
  <si>
    <t>724100</t>
  </si>
  <si>
    <t>%,V724200</t>
  </si>
  <si>
    <t>Telephone change services</t>
  </si>
  <si>
    <t>724200</t>
  </si>
  <si>
    <t>%,V724500</t>
  </si>
  <si>
    <t>Cell phone charges</t>
  </si>
  <si>
    <t>724500</t>
  </si>
  <si>
    <t>%,V724600</t>
  </si>
  <si>
    <t>Beepers</t>
  </si>
  <si>
    <t>724600</t>
  </si>
  <si>
    <t>%,V724700</t>
  </si>
  <si>
    <t>Wats</t>
  </si>
  <si>
    <t>724700</t>
  </si>
  <si>
    <t>%,V725000</t>
  </si>
  <si>
    <t>Marketing/advertising expense</t>
  </si>
  <si>
    <t>725000</t>
  </si>
  <si>
    <t>%,V725100</t>
  </si>
  <si>
    <t>Advertising</t>
  </si>
  <si>
    <t>725100</t>
  </si>
  <si>
    <t>%,V725400</t>
  </si>
  <si>
    <t>Newspaper advertising</t>
  </si>
  <si>
    <t>725400</t>
  </si>
  <si>
    <t>%,V726000</t>
  </si>
  <si>
    <t>Insurance</t>
  </si>
  <si>
    <t>726000</t>
  </si>
  <si>
    <t>%,V727000</t>
  </si>
  <si>
    <t>Copy Service</t>
  </si>
  <si>
    <t>727000</t>
  </si>
  <si>
    <t>%,V727100</t>
  </si>
  <si>
    <t>Publishing/printing</t>
  </si>
  <si>
    <t>727100</t>
  </si>
  <si>
    <t>%,V727200</t>
  </si>
  <si>
    <t>Reproduction cost</t>
  </si>
  <si>
    <t>727200</t>
  </si>
  <si>
    <t>%,V730000</t>
  </si>
  <si>
    <t>Supplies</t>
  </si>
  <si>
    <t>730000</t>
  </si>
  <si>
    <t>%,V730100</t>
  </si>
  <si>
    <t>Office supplies</t>
  </si>
  <si>
    <t>730100</t>
  </si>
  <si>
    <t>%,V730150</t>
  </si>
  <si>
    <t>Inventory Adjustment</t>
  </si>
  <si>
    <t>730150</t>
  </si>
  <si>
    <t>%,V730200</t>
  </si>
  <si>
    <t>Subscriptions,books,periodical</t>
  </si>
  <si>
    <t>730200</t>
  </si>
  <si>
    <t>%,V730300</t>
  </si>
  <si>
    <t>Instructional supplies</t>
  </si>
  <si>
    <t>730300</t>
  </si>
  <si>
    <t>%,V730700</t>
  </si>
  <si>
    <t>Training supplies</t>
  </si>
  <si>
    <t>730700</t>
  </si>
  <si>
    <t>%,V730800</t>
  </si>
  <si>
    <t>Uniforms</t>
  </si>
  <si>
    <t>730800</t>
  </si>
  <si>
    <t>%,V730900</t>
  </si>
  <si>
    <t>Gasoline</t>
  </si>
  <si>
    <t>730900</t>
  </si>
  <si>
    <t>%,V731000</t>
  </si>
  <si>
    <t>Diesel</t>
  </si>
  <si>
    <t>731000</t>
  </si>
  <si>
    <t>%,V731200</t>
  </si>
  <si>
    <t>Photography</t>
  </si>
  <si>
    <t>731200</t>
  </si>
  <si>
    <t>%,V731300</t>
  </si>
  <si>
    <t>Cleaning supplies</t>
  </si>
  <si>
    <t>731300</t>
  </si>
  <si>
    <t>%,V731900</t>
  </si>
  <si>
    <t>Food stores - misc food</t>
  </si>
  <si>
    <t>731900</t>
  </si>
  <si>
    <t>%,V732000</t>
  </si>
  <si>
    <t>Food stores - paper supplies</t>
  </si>
  <si>
    <t>732000</t>
  </si>
  <si>
    <t>%,V733600</t>
  </si>
  <si>
    <t>Reproduction supplies</t>
  </si>
  <si>
    <t>733600</t>
  </si>
  <si>
    <t>%,V738000</t>
  </si>
  <si>
    <t>Dues/memberships</t>
  </si>
  <si>
    <t>738000</t>
  </si>
  <si>
    <t>%,V738100</t>
  </si>
  <si>
    <t>Employees dues to prof assoc</t>
  </si>
  <si>
    <t>738100</t>
  </si>
  <si>
    <t>%,V738300</t>
  </si>
  <si>
    <t>University memberships</t>
  </si>
  <si>
    <t>738300</t>
  </si>
  <si>
    <t>%,V739000</t>
  </si>
  <si>
    <t>Computing expense</t>
  </si>
  <si>
    <t>739000</t>
  </si>
  <si>
    <t>%,V739100</t>
  </si>
  <si>
    <t>Direct computer cost</t>
  </si>
  <si>
    <t>739100</t>
  </si>
  <si>
    <t>%,V739200</t>
  </si>
  <si>
    <t>Computer supplies</t>
  </si>
  <si>
    <t>739200</t>
  </si>
  <si>
    <t>%,V739300</t>
  </si>
  <si>
    <t>Computer software</t>
  </si>
  <si>
    <t>739300</t>
  </si>
  <si>
    <t>%,V739400</t>
  </si>
  <si>
    <t>Network charges</t>
  </si>
  <si>
    <t>739400</t>
  </si>
  <si>
    <t>%,V739600</t>
  </si>
  <si>
    <t>Data port charges billable</t>
  </si>
  <si>
    <t>739600</t>
  </si>
  <si>
    <t>%,V739700</t>
  </si>
  <si>
    <t>Programs/support</t>
  </si>
  <si>
    <t>739700</t>
  </si>
  <si>
    <t>%,V739800</t>
  </si>
  <si>
    <t>Contracts/agreements/license</t>
  </si>
  <si>
    <t>739800</t>
  </si>
  <si>
    <t>%,V740002</t>
  </si>
  <si>
    <t>Non-capital equipment</t>
  </si>
  <si>
    <t>740002</t>
  </si>
  <si>
    <t>%,V740100</t>
  </si>
  <si>
    <t>Computers - Non Capital</t>
  </si>
  <si>
    <t>740100</t>
  </si>
  <si>
    <t>%,V740200</t>
  </si>
  <si>
    <t>Office Equipment - Non Capital</t>
  </si>
  <si>
    <t>740200</t>
  </si>
  <si>
    <t>%,V740300</t>
  </si>
  <si>
    <t>Other Equipment - Non Capital</t>
  </si>
  <si>
    <t>740300</t>
  </si>
  <si>
    <t>%,V740600</t>
  </si>
  <si>
    <t>Furniture - Non Capital</t>
  </si>
  <si>
    <t>740600</t>
  </si>
  <si>
    <t>%,V740900</t>
  </si>
  <si>
    <t>Misc Facilities Charges &lt; 5000</t>
  </si>
  <si>
    <t>740900</t>
  </si>
  <si>
    <t>%,V741600</t>
  </si>
  <si>
    <t>Rent/Lease Office Equipment</t>
  </si>
  <si>
    <t>741600</t>
  </si>
  <si>
    <t>%,V742000</t>
  </si>
  <si>
    <t>Other misc expense</t>
  </si>
  <si>
    <t>742000</t>
  </si>
  <si>
    <t>%,V742300</t>
  </si>
  <si>
    <t>Contracts</t>
  </si>
  <si>
    <t>742300</t>
  </si>
  <si>
    <t>%,V742400</t>
  </si>
  <si>
    <t>Payouts</t>
  </si>
  <si>
    <t>742400</t>
  </si>
  <si>
    <t>%,V742700</t>
  </si>
  <si>
    <t>Overage/shortage - Expenditure</t>
  </si>
  <si>
    <t>742700</t>
  </si>
  <si>
    <t>%,V742860</t>
  </si>
  <si>
    <t>Bad Debt Expense</t>
  </si>
  <si>
    <t>742860</t>
  </si>
  <si>
    <t>%,V743200</t>
  </si>
  <si>
    <t>Awards</t>
  </si>
  <si>
    <t>743200</t>
  </si>
  <si>
    <t>%,V743700</t>
  </si>
  <si>
    <t>Credit card charges</t>
  </si>
  <si>
    <t>743700</t>
  </si>
  <si>
    <t>%,V743800</t>
  </si>
  <si>
    <t>Freight(UPS)</t>
  </si>
  <si>
    <t>743800</t>
  </si>
  <si>
    <t>%,V743999</t>
  </si>
  <si>
    <t>Other Expenditures</t>
  </si>
  <si>
    <t>743999</t>
  </si>
  <si>
    <t>%,V750000</t>
  </si>
  <si>
    <t>Professional services</t>
  </si>
  <si>
    <t>750000</t>
  </si>
  <si>
    <t>%,V750100</t>
  </si>
  <si>
    <t>Consulting services</t>
  </si>
  <si>
    <t>750100</t>
  </si>
  <si>
    <t>%,V750300</t>
  </si>
  <si>
    <t>Moving services</t>
  </si>
  <si>
    <t>750300</t>
  </si>
  <si>
    <t>%,V750600</t>
  </si>
  <si>
    <t>Brinks services</t>
  </si>
  <si>
    <t>750600</t>
  </si>
  <si>
    <t>%,V750800</t>
  </si>
  <si>
    <t>Trash removal/hauling</t>
  </si>
  <si>
    <t>750800</t>
  </si>
  <si>
    <t>%,V750900</t>
  </si>
  <si>
    <t>Other professional fees</t>
  </si>
  <si>
    <t>750900</t>
  </si>
  <si>
    <t>%,V751000</t>
  </si>
  <si>
    <t>Temp services</t>
  </si>
  <si>
    <t>751000</t>
  </si>
  <si>
    <t>%,V751100</t>
  </si>
  <si>
    <t>Security</t>
  </si>
  <si>
    <t>751100</t>
  </si>
  <si>
    <t>%,V751300</t>
  </si>
  <si>
    <t>Speaker honorium</t>
  </si>
  <si>
    <t>751300</t>
  </si>
  <si>
    <t>%,V751400</t>
  </si>
  <si>
    <t>Profess Serv-A-21 exclusion</t>
  </si>
  <si>
    <t>751400</t>
  </si>
  <si>
    <t>%,V765001</t>
  </si>
  <si>
    <t>Subcontracts &lt;$25,000</t>
  </si>
  <si>
    <t>765001</t>
  </si>
  <si>
    <t>%,V789000</t>
  </si>
  <si>
    <t>Equipment - M &amp; R Non Capital</t>
  </si>
  <si>
    <t>789000</t>
  </si>
  <si>
    <t>%,V789050</t>
  </si>
  <si>
    <t>Vehicle Maint &amp; Repair Non-Cap</t>
  </si>
  <si>
    <t>789050</t>
  </si>
  <si>
    <t>%,V789100</t>
  </si>
  <si>
    <t>M &amp; R Pat Care Equip - Non Cap</t>
  </si>
  <si>
    <t>789100</t>
  </si>
  <si>
    <t>%,V789300</t>
  </si>
  <si>
    <t>Vendor Serv Contracts Non Cap</t>
  </si>
  <si>
    <t>789300</t>
  </si>
  <si>
    <t>%,V789400</t>
  </si>
  <si>
    <t>Non-Contracted Service</t>
  </si>
  <si>
    <t>789400</t>
  </si>
  <si>
    <t>%,V789500</t>
  </si>
  <si>
    <t>Rent/Lease Space &amp; Cap Equip</t>
  </si>
  <si>
    <t>789500</t>
  </si>
  <si>
    <t>%,V789510</t>
  </si>
  <si>
    <t>Rent/Lease Space (buildings)</t>
  </si>
  <si>
    <t>789510</t>
  </si>
  <si>
    <t>%,V791000</t>
  </si>
  <si>
    <t>Grounds service Non Cap</t>
  </si>
  <si>
    <t>791000</t>
  </si>
  <si>
    <t>%,V792000</t>
  </si>
  <si>
    <t>Landscape/Grounds non capital</t>
  </si>
  <si>
    <t>792000</t>
  </si>
  <si>
    <t>%,V794000</t>
  </si>
  <si>
    <t>Building services Non Cap</t>
  </si>
  <si>
    <t>794000</t>
  </si>
  <si>
    <t>%,V795000</t>
  </si>
  <si>
    <t>Bldgs-M&amp;R-non capital</t>
  </si>
  <si>
    <t>795000</t>
  </si>
  <si>
    <t>%,V796000</t>
  </si>
  <si>
    <t>Minor renova/rehab non capital</t>
  </si>
  <si>
    <t>796000</t>
  </si>
  <si>
    <t>%,V800000</t>
  </si>
  <si>
    <t>Utilities</t>
  </si>
  <si>
    <t>800000</t>
  </si>
  <si>
    <t>%,V800001</t>
  </si>
  <si>
    <t>Utilities-university generated</t>
  </si>
  <si>
    <t>800001</t>
  </si>
  <si>
    <t>%,V800100</t>
  </si>
  <si>
    <t>Univ electricity</t>
  </si>
  <si>
    <t>800100</t>
  </si>
  <si>
    <t>%,V800200</t>
  </si>
  <si>
    <t>Univ water</t>
  </si>
  <si>
    <t>800200</t>
  </si>
  <si>
    <t>%,V800300</t>
  </si>
  <si>
    <t>Univ sewer</t>
  </si>
  <si>
    <t>800300</t>
  </si>
  <si>
    <t>%,V800400</t>
  </si>
  <si>
    <t>Univ steam</t>
  </si>
  <si>
    <t>800400</t>
  </si>
  <si>
    <t>%,V800500</t>
  </si>
  <si>
    <t>Univ chilled water</t>
  </si>
  <si>
    <t>800500</t>
  </si>
  <si>
    <t>%,V810001</t>
  </si>
  <si>
    <t>Utilities-outside vendor</t>
  </si>
  <si>
    <t>810001</t>
  </si>
  <si>
    <t>%,V810100</t>
  </si>
  <si>
    <t>Vendor electricity</t>
  </si>
  <si>
    <t>810100</t>
  </si>
  <si>
    <t>%,V810200</t>
  </si>
  <si>
    <t>Vendor water</t>
  </si>
  <si>
    <t>810200</t>
  </si>
  <si>
    <t>%,V810300</t>
  </si>
  <si>
    <t>Vendor sewer</t>
  </si>
  <si>
    <t>810300</t>
  </si>
  <si>
    <t>%,V810400</t>
  </si>
  <si>
    <t>Vendor propane gas</t>
  </si>
  <si>
    <t>810400</t>
  </si>
  <si>
    <t>%,V810500</t>
  </si>
  <si>
    <t>Vendor natural gas</t>
  </si>
  <si>
    <t>810500</t>
  </si>
  <si>
    <t>%,V810700</t>
  </si>
  <si>
    <t>Vendor storm sewer</t>
  </si>
  <si>
    <t>810700</t>
  </si>
  <si>
    <t>%,V822200</t>
  </si>
  <si>
    <t>Loss/Gain on assets - AM</t>
  </si>
  <si>
    <t>822200</t>
  </si>
  <si>
    <t>%,V863001</t>
  </si>
  <si>
    <t>Other Allocations/Transfer Out</t>
  </si>
  <si>
    <t>863001</t>
  </si>
  <si>
    <t>%,V863100</t>
  </si>
  <si>
    <t>Full costing</t>
  </si>
  <si>
    <t>863100</t>
  </si>
  <si>
    <t>%,V868000</t>
  </si>
  <si>
    <t>868000</t>
  </si>
  <si>
    <t>%,V950500</t>
  </si>
  <si>
    <t>State Income Tax</t>
  </si>
  <si>
    <t>950500</t>
  </si>
  <si>
    <t>%,FACCOUNT,TGASB_34_35,X,NAUX &amp; EDUC ACTIV,NINVESTMENT IN PLANT,NOTHER DEPT OPERATING,NPROFESSIONAL &amp; CONSU,NSUPPLY_NONCAP ASSET,NUTILITIES,NSELF INSURANCE BENE</t>
  </si>
  <si>
    <t>%,FACCOUNT,TGASB_34_35,X,NSCHOLAR &amp; FELLOW</t>
  </si>
  <si>
    <t>%,V501000</t>
  </si>
  <si>
    <t>Equipment assets offset</t>
  </si>
  <si>
    <t>501000</t>
  </si>
  <si>
    <t>%,V502000</t>
  </si>
  <si>
    <t>Building, Infra, CIP offset</t>
  </si>
  <si>
    <t>502000</t>
  </si>
  <si>
    <t>%,V770000</t>
  </si>
  <si>
    <t>Equipment &gt; $5,000</t>
  </si>
  <si>
    <t>770000</t>
  </si>
  <si>
    <t>%,V777100</t>
  </si>
  <si>
    <t>Computers - Capital</t>
  </si>
  <si>
    <t>777100</t>
  </si>
  <si>
    <t>%,V777200</t>
  </si>
  <si>
    <t>Software - Capital</t>
  </si>
  <si>
    <t>777200</t>
  </si>
  <si>
    <t>%,V777800</t>
  </si>
  <si>
    <t>Vehicles - Capital</t>
  </si>
  <si>
    <t>777800</t>
  </si>
  <si>
    <t>%,V799000</t>
  </si>
  <si>
    <t>New construction proj-building</t>
  </si>
  <si>
    <t>799000</t>
  </si>
  <si>
    <t>%,FACCOUNT,TGASB_34_35,X,NCAPITAL ASSETS,NCAPITAL OFFSET</t>
  </si>
  <si>
    <t>Capital Expense</t>
  </si>
  <si>
    <t>%,V821000</t>
  </si>
  <si>
    <t>Building depreciation</t>
  </si>
  <si>
    <t>821000</t>
  </si>
  <si>
    <t>%,V822000</t>
  </si>
  <si>
    <t>Equipment depreciation</t>
  </si>
  <si>
    <t>822000</t>
  </si>
  <si>
    <t>%,V822500</t>
  </si>
  <si>
    <t>Infrastructure depreciation</t>
  </si>
  <si>
    <t>822500</t>
  </si>
  <si>
    <t>%,FACCOUNT,TGASB_34_35,X,NDEPR</t>
  </si>
  <si>
    <t xml:space="preserve">Operating Income (Loss) before State Appropriations </t>
  </si>
  <si>
    <t xml:space="preserve">   and Nonoperating Revenues (Expenses) and Transfers</t>
  </si>
  <si>
    <t xml:space="preserve">Operating Income (Loss) after State Appropriations, </t>
  </si>
  <si>
    <t xml:space="preserve">   before Nonoperating Revenues (Expenses) and Transfers</t>
  </si>
  <si>
    <t>%,R,FACCOUNT,TGASB_34_35,X,NFEDERAL APPROPS</t>
  </si>
  <si>
    <t>%,V470100</t>
  </si>
  <si>
    <t>Endowment income-balanced pool</t>
  </si>
  <si>
    <t>470100</t>
  </si>
  <si>
    <t>%,V470200</t>
  </si>
  <si>
    <t>Endowment income - fixed pool</t>
  </si>
  <si>
    <t>470200</t>
  </si>
  <si>
    <t>%,V470300</t>
  </si>
  <si>
    <t>Endowment income -annual distr</t>
  </si>
  <si>
    <t>470300</t>
  </si>
  <si>
    <t>%,V470500</t>
  </si>
  <si>
    <t>Endowment income -sep invested</t>
  </si>
  <si>
    <t>470500</t>
  </si>
  <si>
    <t>%,V470600</t>
  </si>
  <si>
    <t>Endow Income-Spec Instructions</t>
  </si>
  <si>
    <t>470600</t>
  </si>
  <si>
    <t>%,V470700</t>
  </si>
  <si>
    <t>Endow Income-Pooled Income Fnd</t>
  </si>
  <si>
    <t>470700</t>
  </si>
  <si>
    <t>%,V470800</t>
  </si>
  <si>
    <t>Endow Income-Commingled Muni</t>
  </si>
  <si>
    <t>470800</t>
  </si>
  <si>
    <t>%,V470900</t>
  </si>
  <si>
    <t>Endow Inc- U S Government Pool</t>
  </si>
  <si>
    <t>470900</t>
  </si>
  <si>
    <t>%,V475000</t>
  </si>
  <si>
    <t>Investment income</t>
  </si>
  <si>
    <t>475000</t>
  </si>
  <si>
    <t>%,V475200</t>
  </si>
  <si>
    <t>Investment income-cap proj nts</t>
  </si>
  <si>
    <t>475200</t>
  </si>
  <si>
    <t>%,V475600</t>
  </si>
  <si>
    <t>Real gain(loss)-sale of invest</t>
  </si>
  <si>
    <t>475600</t>
  </si>
  <si>
    <t>%,V475700</t>
  </si>
  <si>
    <t>Unrealized gain(loss)</t>
  </si>
  <si>
    <t>475700</t>
  </si>
  <si>
    <t>%,R,FACCOUNT,TGASB_34_35,X,NINVEST &amp; ENDOW INC</t>
  </si>
  <si>
    <t>Investment and Endowment Income</t>
  </si>
  <si>
    <t>%,R,FACCOUNT,TGASB_34_35,X,NINTEREST CAP DEBT</t>
  </si>
  <si>
    <t>%,R,FACCOUNT,TGASB_34_35,X,NRETIREMENT BENEFITS</t>
  </si>
  <si>
    <t>Retirement Benefits, Net of University Contribution</t>
  </si>
  <si>
    <t>%,V930000</t>
  </si>
  <si>
    <t>Payments to beneficiaries</t>
  </si>
  <si>
    <t>930000</t>
  </si>
  <si>
    <t>%,R,FACCOUNT,TGASB_34_35,X,NPAYMENTS TO BENE</t>
  </si>
  <si>
    <t>Payments to Beneficiaries</t>
  </si>
  <si>
    <t xml:space="preserve">    Net Nonoperating Revenues (Expenses) before </t>
  </si>
  <si>
    <t xml:space="preserve">    Income (Loss) Before Capital and Endowment Additions and Transfers</t>
  </si>
  <si>
    <t xml:space="preserve">    Net Other Nonoperating Revenues (Expenses) before Transfers</t>
  </si>
  <si>
    <t>%,R,FACCOUNT,TGASB_34_35,X,NMANDATORY TRFS</t>
  </si>
  <si>
    <t>%,V391000</t>
  </si>
  <si>
    <t>Non Mandatory Trfs In</t>
  </si>
  <si>
    <t>391000</t>
  </si>
  <si>
    <t>%,V391100</t>
  </si>
  <si>
    <t>Non Man Trf In R&amp;R(NonCapPl)</t>
  </si>
  <si>
    <t>391100</t>
  </si>
  <si>
    <t>%,V391300</t>
  </si>
  <si>
    <t>NonMan Trf In Other</t>
  </si>
  <si>
    <t>391300</t>
  </si>
  <si>
    <t>%,V862001</t>
  </si>
  <si>
    <t>Non Mandatory Trf Out</t>
  </si>
  <si>
    <t>862001</t>
  </si>
  <si>
    <t>%,V862100</t>
  </si>
  <si>
    <t>Non-Mand Out-R&amp;R(non-cap pool)</t>
  </si>
  <si>
    <t>862100</t>
  </si>
  <si>
    <t>%,V862300</t>
  </si>
  <si>
    <t>Non-Mand Trf Out - Other</t>
  </si>
  <si>
    <t>862300</t>
  </si>
  <si>
    <t>%,R,FACCOUNT,TGASB_34_35,X,NNON MANDATORY TRFS</t>
  </si>
  <si>
    <t>%,R,FACCOUNT,TGASB_34_35,X,NGEN REVENUE ALLOC</t>
  </si>
  <si>
    <t>General Revenue Allocations</t>
  </si>
  <si>
    <t xml:space="preserve">    Net Nonoperating Revenues (Expenses) and Transfers</t>
  </si>
  <si>
    <t>%,V300000</t>
  </si>
  <si>
    <t>Net Assets (Fund Equity)</t>
  </si>
  <si>
    <t>300000</t>
  </si>
  <si>
    <t>%,LACTUALS,SBAL,R,FACCOUNT,TGASB_34_35,X,NNET ASSETS</t>
  </si>
  <si>
    <t>Net Assets, Beginning of Year</t>
  </si>
  <si>
    <t>%,FACCOUNT,TGASB_34_35,X,NCHANGE IN ACCTG PRIN</t>
  </si>
  <si>
    <t>Accumulative Effect of Change in Accounting Principle</t>
  </si>
  <si>
    <t>%,FACCOUNT,TGASB_34_35,X,NDISP OF PLANT ASSETS</t>
  </si>
  <si>
    <t>Net Assets, Beginning of Year, Adjusted</t>
  </si>
  <si>
    <t>%,QKRDJ_UGL_GASB_35_FIN_STMTS,CA.POSTED_TOTAL_AMT</t>
  </si>
  <si>
    <t>%,ATT,FDESCR,UDESCR</t>
  </si>
  <si>
    <t>%,ATT,FACCOUNT,UACCOUNT</t>
  </si>
  <si>
    <t>%,FFUND_CODE,TGASB_34_35_FUND,NOPERATIONS_UNR,NCLEARING_ACCTS_UNR</t>
  </si>
  <si>
    <t>%,FFUND_CODE,TGASB_34_35_FUND,NAUXILIARIES_CONT_ED</t>
  </si>
  <si>
    <t>%,V0740</t>
  </si>
  <si>
    <t>%,V0760</t>
  </si>
  <si>
    <t>%,V0775</t>
  </si>
  <si>
    <t>%,V0825</t>
  </si>
  <si>
    <t>%,FFUND_CODE,TGASB_34_35_FUND,X,NSVC_OPER_UNR</t>
  </si>
  <si>
    <t>%,FFUND_CODE,TGASB_34_35_FUND,X,NSELF_INS_UNR</t>
  </si>
  <si>
    <t>STATEMENT OF REVENUES, EXPENSES AND CHANGES IN NET ASSETS - UNRESTRICTED CURRENT FUNDS ONLY</t>
  </si>
  <si>
    <t>Unrestricted Current Funds</t>
  </si>
  <si>
    <t>General Operating - Fund 0000</t>
  </si>
  <si>
    <t>Continuing Education - Fund 0445 and 0450</t>
  </si>
  <si>
    <t>Auxiliary Operations - Funds 0100 through 0699</t>
  </si>
  <si>
    <t>Computing Services</t>
  </si>
  <si>
    <t>General Stores</t>
  </si>
  <si>
    <t>Microfilm</t>
  </si>
  <si>
    <t>Other Service Oper</t>
  </si>
  <si>
    <t>Service Operations - Funds 0700 through 0899</t>
  </si>
  <si>
    <t>Self Insurance Funds - Funds 0900 through 0999</t>
  </si>
  <si>
    <t>Total Unrestricted Current Funds</t>
  </si>
  <si>
    <t>%,R,FACCOUNT,TGASB_34_35,X,NFEDERAL GRANTS</t>
  </si>
  <si>
    <t>%,R,FACCOUNT,TGASB_34_35,X,NOTHER GOVT GRANTS,NSTATE GRANTS</t>
  </si>
  <si>
    <t>%,R,FACCOUNT,TGASB_34_35,X,NPRIVATE GRANTS</t>
  </si>
  <si>
    <t>%,V420001</t>
  </si>
  <si>
    <t>Sales of aux enter/educ activ</t>
  </si>
  <si>
    <t>420001</t>
  </si>
  <si>
    <t>%,V420100</t>
  </si>
  <si>
    <t>Taxable Primary sales aux/educ</t>
  </si>
  <si>
    <t>420100</t>
  </si>
  <si>
    <t>%,V420700</t>
  </si>
  <si>
    <t>Taxable Primary-food sales</t>
  </si>
  <si>
    <t>420700</t>
  </si>
  <si>
    <t>%,V432300</t>
  </si>
  <si>
    <t>Non Taxable-vending revenue</t>
  </si>
  <si>
    <t>432300</t>
  </si>
  <si>
    <t xml:space="preserve">    Other Auxilliary Enterprises</t>
  </si>
  <si>
    <t>%,V494100</t>
  </si>
  <si>
    <t>Misc Revenue-tax primary Loc</t>
  </si>
  <si>
    <t>494100</t>
  </si>
  <si>
    <t>%,V494500</t>
  </si>
  <si>
    <t>Misc Revenue-tax non-prim loc</t>
  </si>
  <si>
    <t>494500</t>
  </si>
  <si>
    <t>%,V495400</t>
  </si>
  <si>
    <t>Non tax misc rev-clearing</t>
  </si>
  <si>
    <t>495400</t>
  </si>
  <si>
    <t>%,V499100</t>
  </si>
  <si>
    <t>Recov of F &amp; A-applicable f&amp;a</t>
  </si>
  <si>
    <t>499100</t>
  </si>
  <si>
    <t>%,V499300</t>
  </si>
  <si>
    <t>RecovReq</t>
  </si>
  <si>
    <t>499300</t>
  </si>
  <si>
    <t>%,FACCOUNT,TGASB_34_35,X,NAUX &amp; EDUC ACTIV,NOTHER DEPT OPERATING,NPROFESSIONAL &amp; CONSU,NSUPPLY_NONCAP ASSET,NUTILITIES,NINVESTMENT IN PLANT,NSELF INSURANCE BENE</t>
  </si>
  <si>
    <t xml:space="preserve">    and Nonoperating Revenues (Expenses) and Transfers</t>
  </si>
  <si>
    <t>%,R,FACCOUNT,TGASB_34_35,NSTATE APPROPS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</si>
</sst>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yyyy\-mm\-dd"/>
    <numFmt numFmtId="166" formatCode="mm/dd/yyyy"/>
    <numFmt numFmtId="167" formatCode="mmmm\ d\,\ yyyy"/>
  </numFmts>
  <fonts count="23">
    <font>
      <sz val="10"/>
      <name val="Arial"/>
      <family val="0"/>
    </font>
    <font>
      <sz val="8"/>
      <name val="Arial"/>
      <family val="2"/>
    </font>
    <font>
      <b/>
      <i/>
      <sz val="12"/>
      <color indexed="9"/>
      <name val="Arial"/>
      <family val="2"/>
    </font>
    <font>
      <b/>
      <sz val="12"/>
      <color indexed="9"/>
      <name val="Arial"/>
      <family val="2"/>
    </font>
    <font>
      <sz val="12"/>
      <color indexed="9"/>
      <name val="Arial"/>
      <family val="2"/>
    </font>
    <font>
      <sz val="8"/>
      <color indexed="9"/>
      <name val="Arial"/>
      <family val="2"/>
    </font>
    <font>
      <sz val="12"/>
      <name val="Arial"/>
      <family val="2"/>
    </font>
    <font>
      <b/>
      <sz val="10"/>
      <color indexed="9"/>
      <name val="Arial"/>
      <family val="2"/>
    </font>
    <font>
      <b/>
      <sz val="8"/>
      <color indexed="9"/>
      <name val="Arial"/>
      <family val="2"/>
    </font>
    <font>
      <b/>
      <sz val="10"/>
      <name val="Arial"/>
      <family val="2"/>
    </font>
    <font>
      <b/>
      <sz val="8"/>
      <name val="Arial"/>
      <family val="2"/>
    </font>
    <font>
      <sz val="10"/>
      <name val="Times New Roman"/>
      <family val="0"/>
    </font>
    <font>
      <sz val="10"/>
      <color indexed="9"/>
      <name val="Arial"/>
      <family val="2"/>
    </font>
    <font>
      <b/>
      <sz val="12"/>
      <name val="Arial"/>
      <family val="2"/>
    </font>
    <font>
      <i/>
      <sz val="12"/>
      <name val="Arial"/>
      <family val="2"/>
    </font>
    <font>
      <i/>
      <sz val="12"/>
      <color indexed="9"/>
      <name val="Arial"/>
      <family val="2"/>
    </font>
    <font>
      <i/>
      <sz val="10"/>
      <color indexed="9"/>
      <name val="Arial"/>
      <family val="2"/>
    </font>
    <font>
      <sz val="10"/>
      <color indexed="8"/>
      <name val="Arial"/>
      <family val="2"/>
    </font>
    <font>
      <sz val="9"/>
      <name val="Arial"/>
      <family val="2"/>
    </font>
    <font>
      <sz val="9"/>
      <color indexed="9"/>
      <name val="Arial"/>
      <family val="2"/>
    </font>
    <font>
      <b/>
      <sz val="11"/>
      <color indexed="9"/>
      <name val="Arial"/>
      <family val="2"/>
    </font>
    <font>
      <b/>
      <sz val="9"/>
      <name val="Arial"/>
      <family val="2"/>
    </font>
    <font>
      <sz val="12"/>
      <name val="Times New Roman"/>
      <family val="1"/>
    </font>
  </fonts>
  <fills count="4">
    <fill>
      <patternFill/>
    </fill>
    <fill>
      <patternFill patternType="gray125"/>
    </fill>
    <fill>
      <patternFill patternType="solid">
        <fgColor indexed="8"/>
        <bgColor indexed="64"/>
      </patternFill>
    </fill>
    <fill>
      <patternFill patternType="solid">
        <fgColor indexed="55"/>
        <bgColor indexed="64"/>
      </patternFill>
    </fill>
  </fills>
  <borders count="1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505">
    <xf numFmtId="0" fontId="0" fillId="0" borderId="0" xfId="0" applyAlignment="1">
      <alignment/>
    </xf>
    <xf numFmtId="164" fontId="0" fillId="0" borderId="1" xfId="15" applyNumberFormat="1" applyFont="1" applyFill="1" applyBorder="1" applyAlignment="1">
      <alignment/>
    </xf>
    <xf numFmtId="164" fontId="0" fillId="0" borderId="0" xfId="15" applyNumberFormat="1" applyFont="1" applyFill="1" applyAlignment="1">
      <alignment/>
    </xf>
    <xf numFmtId="164" fontId="0" fillId="0" borderId="2" xfId="15" applyNumberFormat="1" applyFont="1" applyFill="1" applyBorder="1" applyAlignment="1">
      <alignment/>
    </xf>
    <xf numFmtId="164" fontId="1" fillId="0" borderId="0" xfId="15" applyNumberFormat="1" applyFont="1" applyFill="1" applyBorder="1" applyAlignment="1">
      <alignment/>
    </xf>
    <xf numFmtId="164" fontId="2" fillId="2" borderId="3" xfId="15" applyNumberFormat="1" applyFont="1" applyFill="1" applyBorder="1" applyAlignment="1">
      <alignment horizontal="left"/>
    </xf>
    <xf numFmtId="164" fontId="3" fillId="2" borderId="4" xfId="15" applyNumberFormat="1" applyFont="1" applyFill="1" applyBorder="1" applyAlignment="1">
      <alignment/>
    </xf>
    <xf numFmtId="164" fontId="4" fillId="2" borderId="4" xfId="15" applyNumberFormat="1" applyFont="1" applyFill="1" applyBorder="1" applyAlignment="1">
      <alignment/>
    </xf>
    <xf numFmtId="164" fontId="5" fillId="2" borderId="4" xfId="15" applyNumberFormat="1" applyFont="1" applyFill="1" applyBorder="1" applyAlignment="1">
      <alignment/>
    </xf>
    <xf numFmtId="164" fontId="4" fillId="2" borderId="5" xfId="15" applyNumberFormat="1" applyFont="1" applyFill="1" applyBorder="1" applyAlignment="1">
      <alignment/>
    </xf>
    <xf numFmtId="164" fontId="6" fillId="0" borderId="0" xfId="15" applyNumberFormat="1" applyFont="1" applyFill="1" applyAlignment="1">
      <alignment/>
    </xf>
    <xf numFmtId="164" fontId="3" fillId="2" borderId="1" xfId="15" applyNumberFormat="1" applyFont="1" applyFill="1" applyBorder="1" applyAlignment="1">
      <alignment horizontal="left"/>
    </xf>
    <xf numFmtId="164" fontId="3" fillId="2" borderId="0" xfId="15" applyNumberFormat="1" applyFont="1" applyFill="1" applyBorder="1" applyAlignment="1">
      <alignment/>
    </xf>
    <xf numFmtId="164" fontId="4" fillId="2" borderId="0" xfId="15" applyNumberFormat="1" applyFont="1" applyFill="1" applyBorder="1" applyAlignment="1">
      <alignment/>
    </xf>
    <xf numFmtId="164" fontId="5" fillId="2" borderId="0" xfId="15" applyNumberFormat="1" applyFont="1" applyFill="1" applyBorder="1" applyAlignment="1">
      <alignment/>
    </xf>
    <xf numFmtId="164" fontId="4" fillId="2" borderId="2" xfId="15" applyNumberFormat="1" applyFont="1" applyFill="1" applyBorder="1" applyAlignment="1">
      <alignment/>
    </xf>
    <xf numFmtId="0" fontId="7" fillId="2" borderId="0" xfId="0" applyFont="1" applyFill="1" applyBorder="1" applyAlignment="1">
      <alignment horizontal="left"/>
    </xf>
    <xf numFmtId="164" fontId="7" fillId="2" borderId="1" xfId="15" applyNumberFormat="1" applyFont="1" applyFill="1" applyBorder="1" applyAlignment="1">
      <alignment/>
    </xf>
    <xf numFmtId="164" fontId="7" fillId="2" borderId="0" xfId="15" applyNumberFormat="1" applyFont="1" applyFill="1" applyBorder="1" applyAlignment="1">
      <alignment/>
    </xf>
    <xf numFmtId="164" fontId="7" fillId="2" borderId="0" xfId="15" applyNumberFormat="1" applyFont="1" applyFill="1" applyBorder="1" applyAlignment="1">
      <alignment horizontal="center"/>
    </xf>
    <xf numFmtId="164" fontId="8" fillId="2" borderId="0" xfId="15" applyNumberFormat="1" applyFont="1" applyFill="1" applyBorder="1" applyAlignment="1">
      <alignment horizontal="center"/>
    </xf>
    <xf numFmtId="164" fontId="7" fillId="2" borderId="2" xfId="15" applyNumberFormat="1" applyFont="1" applyFill="1" applyBorder="1" applyAlignment="1">
      <alignment/>
    </xf>
    <xf numFmtId="164" fontId="9" fillId="0" borderId="0" xfId="15" applyNumberFormat="1" applyFont="1" applyFill="1" applyAlignment="1">
      <alignment/>
    </xf>
    <xf numFmtId="164" fontId="9" fillId="0" borderId="6" xfId="15" applyNumberFormat="1" applyFont="1" applyFill="1" applyBorder="1" applyAlignment="1">
      <alignment/>
    </xf>
    <xf numFmtId="164" fontId="9" fillId="0" borderId="7" xfId="15" applyNumberFormat="1" applyFont="1" applyFill="1" applyBorder="1" applyAlignment="1">
      <alignment/>
    </xf>
    <xf numFmtId="1" fontId="9" fillId="0" borderId="8" xfId="15" applyNumberFormat="1" applyFont="1" applyFill="1" applyBorder="1" applyAlignment="1">
      <alignment horizontal="center"/>
    </xf>
    <xf numFmtId="1" fontId="10" fillId="0" borderId="8" xfId="15" applyNumberFormat="1" applyFont="1" applyFill="1" applyBorder="1" applyAlignment="1">
      <alignment horizontal="center"/>
    </xf>
    <xf numFmtId="164" fontId="9" fillId="0" borderId="8" xfId="15" applyNumberFormat="1" applyFont="1" applyFill="1" applyBorder="1" applyAlignment="1">
      <alignment/>
    </xf>
    <xf numFmtId="164" fontId="10" fillId="0" borderId="7" xfId="15" applyNumberFormat="1" applyFont="1" applyFill="1" applyBorder="1" applyAlignment="1">
      <alignment/>
    </xf>
    <xf numFmtId="164" fontId="9" fillId="0" borderId="0"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164" fontId="0" fillId="0" borderId="8" xfId="15" applyNumberFormat="1" applyFont="1" applyFill="1" applyBorder="1" applyAlignment="1">
      <alignment/>
    </xf>
    <xf numFmtId="164" fontId="1" fillId="0" borderId="7" xfId="15" applyNumberFormat="1" applyFont="1" applyFill="1" applyBorder="1" applyAlignment="1">
      <alignment/>
    </xf>
    <xf numFmtId="164" fontId="0" fillId="0" borderId="0" xfId="15" applyNumberFormat="1" applyFont="1" applyFill="1" applyBorder="1" applyAlignment="1">
      <alignment/>
    </xf>
    <xf numFmtId="42" fontId="0" fillId="0" borderId="8" xfId="15" applyNumberFormat="1" applyFont="1" applyFill="1" applyBorder="1" applyAlignment="1">
      <alignment/>
    </xf>
    <xf numFmtId="42" fontId="1" fillId="0" borderId="7" xfId="15" applyNumberFormat="1" applyFont="1" applyFill="1" applyBorder="1" applyAlignment="1" quotePrefix="1">
      <alignment/>
    </xf>
    <xf numFmtId="41" fontId="0" fillId="0" borderId="8" xfId="15" applyNumberFormat="1" applyFont="1" applyFill="1" applyBorder="1" applyAlignment="1">
      <alignment/>
    </xf>
    <xf numFmtId="41" fontId="1" fillId="0" borderId="7" xfId="15" applyNumberFormat="1" applyFont="1" applyFill="1" applyBorder="1" applyAlignment="1" quotePrefix="1">
      <alignment/>
    </xf>
    <xf numFmtId="41" fontId="1" fillId="0" borderId="7" xfId="15" applyNumberFormat="1" applyFont="1" applyFill="1" applyBorder="1" applyAlignment="1">
      <alignment/>
    </xf>
    <xf numFmtId="41" fontId="9" fillId="0" borderId="8" xfId="15" applyNumberFormat="1" applyFont="1" applyFill="1" applyBorder="1" applyAlignment="1">
      <alignment/>
    </xf>
    <xf numFmtId="41" fontId="10" fillId="0" borderId="7" xfId="15" applyNumberFormat="1" applyFont="1" applyFill="1" applyBorder="1" applyAlignment="1">
      <alignment/>
    </xf>
    <xf numFmtId="42" fontId="9" fillId="0" borderId="8" xfId="15" applyNumberFormat="1" applyFont="1" applyFill="1" applyBorder="1" applyAlignment="1">
      <alignment/>
    </xf>
    <xf numFmtId="164" fontId="0" fillId="0" borderId="9" xfId="15" applyNumberFormat="1" applyFont="1" applyFill="1" applyBorder="1" applyAlignment="1">
      <alignment/>
    </xf>
    <xf numFmtId="164" fontId="1" fillId="0" borderId="6" xfId="15" applyNumberFormat="1" applyFont="1" applyFill="1" applyBorder="1" applyAlignment="1">
      <alignment/>
    </xf>
    <xf numFmtId="164" fontId="1" fillId="0" borderId="8" xfId="15" applyNumberFormat="1" applyFont="1" applyFill="1" applyBorder="1" applyAlignment="1">
      <alignment/>
    </xf>
    <xf numFmtId="164" fontId="1" fillId="0" borderId="0" xfId="15" applyNumberFormat="1" applyFont="1" applyFill="1" applyAlignment="1">
      <alignment/>
    </xf>
    <xf numFmtId="164" fontId="1" fillId="0" borderId="6" xfId="15" applyNumberFormat="1" applyFont="1" applyFill="1" applyBorder="1" applyAlignment="1" quotePrefix="1">
      <alignment/>
    </xf>
    <xf numFmtId="164" fontId="0" fillId="0" borderId="4" xfId="15" applyNumberFormat="1" applyFont="1" applyFill="1" applyBorder="1" applyAlignment="1">
      <alignment/>
    </xf>
    <xf numFmtId="164" fontId="2" fillId="2" borderId="3" xfId="15" applyNumberFormat="1" applyFont="1" applyFill="1" applyBorder="1" applyAlignment="1">
      <alignment/>
    </xf>
    <xf numFmtId="164" fontId="3" fillId="2" borderId="4" xfId="15" applyNumberFormat="1" applyFont="1" applyFill="1" applyBorder="1" applyAlignment="1">
      <alignment horizontal="left"/>
    </xf>
    <xf numFmtId="164" fontId="3" fillId="2" borderId="0" xfId="15" applyNumberFormat="1" applyFont="1" applyFill="1" applyBorder="1" applyAlignment="1">
      <alignment horizontal="left"/>
    </xf>
    <xf numFmtId="0" fontId="4" fillId="2" borderId="5" xfId="19" applyFont="1" applyFill="1" applyBorder="1">
      <alignment/>
      <protection/>
    </xf>
    <xf numFmtId="0" fontId="6" fillId="0" borderId="0" xfId="19" applyFont="1">
      <alignment/>
      <protection/>
    </xf>
    <xf numFmtId="164" fontId="3" fillId="2" borderId="1" xfId="15" applyNumberFormat="1" applyFont="1" applyFill="1" applyBorder="1" applyAlignment="1">
      <alignment/>
    </xf>
    <xf numFmtId="0" fontId="12" fillId="2" borderId="2" xfId="19" applyFont="1" applyFill="1" applyBorder="1">
      <alignment/>
      <protection/>
    </xf>
    <xf numFmtId="0" fontId="0" fillId="0" borderId="0" xfId="19" applyFont="1">
      <alignment/>
      <protection/>
    </xf>
    <xf numFmtId="0" fontId="4" fillId="2" borderId="2" xfId="19" applyFont="1" applyFill="1" applyBorder="1">
      <alignment/>
      <protection/>
    </xf>
    <xf numFmtId="164" fontId="3" fillId="2" borderId="10" xfId="15" applyNumberFormat="1" applyFont="1" applyFill="1" applyBorder="1" applyAlignment="1">
      <alignment horizontal="left"/>
    </xf>
    <xf numFmtId="0" fontId="12" fillId="2" borderId="11" xfId="19" applyFont="1" applyFill="1" applyBorder="1">
      <alignment/>
      <protection/>
    </xf>
    <xf numFmtId="164" fontId="13" fillId="0" borderId="6" xfId="15" applyNumberFormat="1" applyFont="1" applyFill="1" applyBorder="1" applyAlignment="1">
      <alignment/>
    </xf>
    <xf numFmtId="164" fontId="13" fillId="0" borderId="12" xfId="15" applyNumberFormat="1" applyFont="1" applyFill="1" applyBorder="1" applyAlignment="1">
      <alignment/>
    </xf>
    <xf numFmtId="0" fontId="9" fillId="0" borderId="8" xfId="19" applyFont="1" applyBorder="1" applyAlignment="1">
      <alignment horizontal="center"/>
      <protection/>
    </xf>
    <xf numFmtId="164" fontId="9" fillId="0" borderId="0" xfId="15" applyNumberFormat="1" applyFont="1" applyFill="1" applyBorder="1" applyAlignment="1">
      <alignment horizontal="center"/>
    </xf>
    <xf numFmtId="164" fontId="9" fillId="0" borderId="6" xfId="15" applyNumberFormat="1" applyFont="1" applyFill="1" applyBorder="1" applyAlignment="1">
      <alignment horizontal="left"/>
    </xf>
    <xf numFmtId="164" fontId="9" fillId="0" borderId="7" xfId="15" applyNumberFormat="1" applyFont="1" applyFill="1" applyBorder="1" applyAlignment="1">
      <alignment horizontal="left"/>
    </xf>
    <xf numFmtId="10" fontId="0" fillId="0" borderId="8" xfId="20" applyNumberFormat="1" applyFont="1" applyFill="1" applyBorder="1" applyAlignment="1">
      <alignment/>
    </xf>
    <xf numFmtId="10" fontId="0" fillId="0" borderId="0" xfId="20" applyNumberFormat="1" applyFont="1" applyFill="1" applyBorder="1" applyAlignment="1">
      <alignment/>
    </xf>
    <xf numFmtId="0" fontId="0" fillId="0" borderId="8" xfId="19" applyFont="1" applyBorder="1">
      <alignment/>
      <protection/>
    </xf>
    <xf numFmtId="164" fontId="0" fillId="0" borderId="12" xfId="15" applyNumberFormat="1" applyFont="1" applyFill="1" applyBorder="1" applyAlignment="1">
      <alignment/>
    </xf>
    <xf numFmtId="42" fontId="11" fillId="0" borderId="8" xfId="15" applyNumberFormat="1" applyFont="1" applyFill="1" applyBorder="1" applyAlignment="1">
      <alignment/>
    </xf>
    <xf numFmtId="42" fontId="0" fillId="0" borderId="0" xfId="15" applyNumberFormat="1" applyFont="1" applyFill="1" applyBorder="1" applyAlignment="1">
      <alignment/>
    </xf>
    <xf numFmtId="42" fontId="0" fillId="0" borderId="8" xfId="19" applyNumberFormat="1" applyFont="1" applyBorder="1">
      <alignment/>
      <protection/>
    </xf>
    <xf numFmtId="0" fontId="0" fillId="0" borderId="0" xfId="19" applyFont="1" applyBorder="1">
      <alignment/>
      <protection/>
    </xf>
    <xf numFmtId="41" fontId="0" fillId="0" borderId="8" xfId="17" applyNumberFormat="1" applyFont="1" applyFill="1" applyBorder="1" applyAlignment="1">
      <alignment/>
    </xf>
    <xf numFmtId="41" fontId="0" fillId="0" borderId="0" xfId="15" applyNumberFormat="1" applyFont="1" applyFill="1" applyBorder="1" applyAlignment="1">
      <alignment/>
    </xf>
    <xf numFmtId="164" fontId="9" fillId="0" borderId="12" xfId="15" applyNumberFormat="1" applyFont="1" applyFill="1" applyBorder="1" applyAlignment="1">
      <alignment/>
    </xf>
    <xf numFmtId="41" fontId="9" fillId="0" borderId="0" xfId="15" applyNumberFormat="1" applyFont="1" applyFill="1" applyBorder="1" applyAlignment="1">
      <alignment/>
    </xf>
    <xf numFmtId="0" fontId="9" fillId="0" borderId="0" xfId="19" applyFont="1" applyFill="1" applyBorder="1">
      <alignment/>
      <protection/>
    </xf>
    <xf numFmtId="0" fontId="0" fillId="0" borderId="0" xfId="19" applyFont="1" applyFill="1" applyBorder="1">
      <alignment/>
      <protection/>
    </xf>
    <xf numFmtId="164" fontId="9" fillId="0" borderId="12" xfId="15" applyNumberFormat="1" applyFont="1" applyFill="1" applyBorder="1" applyAlignment="1">
      <alignment horizontal="left"/>
    </xf>
    <xf numFmtId="164" fontId="9" fillId="0" borderId="12" xfId="15" applyNumberFormat="1" applyFont="1" applyFill="1" applyBorder="1" applyAlignment="1">
      <alignment/>
    </xf>
    <xf numFmtId="0" fontId="9" fillId="0" borderId="0" xfId="19" applyFont="1" applyBorder="1">
      <alignment/>
      <protection/>
    </xf>
    <xf numFmtId="0" fontId="9" fillId="0" borderId="7" xfId="19" applyFont="1" applyBorder="1">
      <alignment/>
      <protection/>
    </xf>
    <xf numFmtId="0" fontId="0" fillId="0" borderId="4" xfId="19" applyFont="1" applyBorder="1">
      <alignment/>
      <protection/>
    </xf>
    <xf numFmtId="164" fontId="11" fillId="0" borderId="0" xfId="15" applyNumberFormat="1" applyFont="1" applyFill="1" applyBorder="1" applyAlignment="1">
      <alignment/>
    </xf>
    <xf numFmtId="164" fontId="0" fillId="0" borderId="0" xfId="15" applyNumberFormat="1" applyFont="1" applyFill="1" applyAlignment="1">
      <alignment horizontal="center"/>
    </xf>
    <xf numFmtId="0" fontId="0" fillId="0" borderId="0" xfId="0" applyFont="1" applyFill="1" applyAlignment="1">
      <alignment/>
    </xf>
    <xf numFmtId="164" fontId="14" fillId="2" borderId="0" xfId="15" applyNumberFormat="1" applyFont="1" applyFill="1" applyAlignment="1">
      <alignment/>
    </xf>
    <xf numFmtId="164" fontId="2" fillId="2" borderId="4" xfId="15" applyNumberFormat="1" applyFont="1" applyFill="1" applyBorder="1" applyAlignment="1">
      <alignment/>
    </xf>
    <xf numFmtId="164" fontId="15" fillId="2" borderId="4" xfId="15" applyNumberFormat="1" applyFont="1" applyFill="1" applyBorder="1" applyAlignment="1">
      <alignment/>
    </xf>
    <xf numFmtId="164" fontId="15" fillId="2" borderId="4" xfId="15" applyNumberFormat="1" applyFont="1" applyFill="1" applyBorder="1" applyAlignment="1">
      <alignment horizontal="center"/>
    </xf>
    <xf numFmtId="0" fontId="15" fillId="2" borderId="5" xfId="0" applyFont="1" applyFill="1" applyBorder="1" applyAlignment="1">
      <alignment/>
    </xf>
    <xf numFmtId="0" fontId="14" fillId="0" borderId="0" xfId="0" applyFont="1" applyFill="1" applyAlignment="1">
      <alignment/>
    </xf>
    <xf numFmtId="164" fontId="6" fillId="2" borderId="0" xfId="15" applyNumberFormat="1" applyFont="1" applyFill="1" applyAlignment="1">
      <alignment/>
    </xf>
    <xf numFmtId="164" fontId="4" fillId="2" borderId="0" xfId="15" applyNumberFormat="1" applyFont="1" applyFill="1" applyBorder="1" applyAlignment="1">
      <alignment horizontal="center"/>
    </xf>
    <xf numFmtId="0" fontId="4" fillId="2" borderId="2" xfId="0" applyFont="1" applyFill="1" applyBorder="1" applyAlignment="1">
      <alignment/>
    </xf>
    <xf numFmtId="0" fontId="6" fillId="0" borderId="0" xfId="0" applyFont="1" applyFill="1" applyAlignment="1">
      <alignment/>
    </xf>
    <xf numFmtId="164" fontId="0" fillId="2" borderId="0" xfId="15" applyNumberFormat="1" applyFont="1" applyFill="1" applyAlignment="1">
      <alignment/>
    </xf>
    <xf numFmtId="0" fontId="7" fillId="2" borderId="1" xfId="0" applyFont="1" applyFill="1" applyBorder="1" applyAlignment="1">
      <alignment horizontal="left"/>
    </xf>
    <xf numFmtId="164" fontId="12" fillId="2" borderId="0" xfId="15" applyNumberFormat="1" applyFont="1" applyFill="1" applyBorder="1" applyAlignment="1">
      <alignment/>
    </xf>
    <xf numFmtId="164" fontId="12" fillId="2" borderId="0" xfId="15" applyNumberFormat="1" applyFont="1" applyFill="1" applyBorder="1" applyAlignment="1">
      <alignment horizontal="center"/>
    </xf>
    <xf numFmtId="0" fontId="12" fillId="2" borderId="2" xfId="0" applyFont="1" applyFill="1" applyBorder="1" applyAlignment="1">
      <alignment/>
    </xf>
    <xf numFmtId="0" fontId="3" fillId="2" borderId="13" xfId="0" applyFont="1" applyFill="1" applyBorder="1" applyAlignment="1">
      <alignment horizontal="left"/>
    </xf>
    <xf numFmtId="0" fontId="7" fillId="2" borderId="10" xfId="0" applyFont="1" applyFill="1" applyBorder="1" applyAlignment="1">
      <alignment horizontal="left"/>
    </xf>
    <xf numFmtId="164" fontId="12" fillId="2" borderId="10" xfId="15" applyNumberFormat="1" applyFont="1" applyFill="1" applyBorder="1" applyAlignment="1">
      <alignment/>
    </xf>
    <xf numFmtId="164" fontId="12" fillId="2" borderId="10" xfId="15" applyNumberFormat="1" applyFont="1" applyFill="1" applyBorder="1" applyAlignment="1">
      <alignment horizontal="center"/>
    </xf>
    <xf numFmtId="0" fontId="12" fillId="2" borderId="11" xfId="0" applyFont="1" applyFill="1" applyBorder="1" applyAlignment="1">
      <alignment/>
    </xf>
    <xf numFmtId="164" fontId="9" fillId="0" borderId="3" xfId="15" applyNumberFormat="1" applyFont="1" applyFill="1" applyBorder="1" applyAlignment="1">
      <alignment/>
    </xf>
    <xf numFmtId="164" fontId="9" fillId="0" borderId="4"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
    </xf>
    <xf numFmtId="164" fontId="9" fillId="0" borderId="14" xfId="15" applyNumberFormat="1" applyFont="1" applyFill="1" applyBorder="1" applyAlignment="1">
      <alignment horizontal="center"/>
    </xf>
    <xf numFmtId="0" fontId="9" fillId="0" borderId="8" xfId="0" applyFont="1" applyFill="1" applyBorder="1" applyAlignment="1">
      <alignment horizontal="centerContinuous"/>
    </xf>
    <xf numFmtId="0" fontId="0" fillId="0" borderId="8" xfId="0" applyFont="1" applyFill="1" applyBorder="1" applyAlignment="1">
      <alignment horizontal="centerContinuous"/>
    </xf>
    <xf numFmtId="0" fontId="0" fillId="0" borderId="14" xfId="0" applyFont="1" applyFill="1" applyBorder="1" applyAlignment="1">
      <alignment/>
    </xf>
    <xf numFmtId="164" fontId="9" fillId="0" borderId="14" xfId="15" applyNumberFormat="1" applyFont="1" applyFill="1" applyBorder="1" applyAlignment="1">
      <alignment/>
    </xf>
    <xf numFmtId="164" fontId="9" fillId="0" borderId="1" xfId="15" applyNumberFormat="1" applyFont="1" applyFill="1" applyBorder="1" applyAlignment="1">
      <alignment/>
    </xf>
    <xf numFmtId="164" fontId="9" fillId="0" borderId="2" xfId="15" applyNumberFormat="1" applyFont="1" applyFill="1" applyBorder="1" applyAlignment="1">
      <alignment/>
    </xf>
    <xf numFmtId="164" fontId="9" fillId="0" borderId="15" xfId="15" applyNumberFormat="1" applyFont="1" applyFill="1" applyBorder="1" applyAlignment="1">
      <alignment horizontal="center"/>
    </xf>
    <xf numFmtId="164" fontId="9" fillId="0" borderId="8" xfId="15" applyNumberFormat="1" applyFont="1" applyFill="1" applyBorder="1" applyAlignment="1">
      <alignment/>
    </xf>
    <xf numFmtId="164" fontId="9" fillId="0" borderId="15" xfId="15" applyNumberFormat="1" applyFont="1" applyFill="1" applyBorder="1" applyAlignment="1">
      <alignment/>
    </xf>
    <xf numFmtId="0" fontId="0" fillId="0" borderId="8" xfId="0" applyFont="1" applyFill="1" applyBorder="1" applyAlignment="1">
      <alignment/>
    </xf>
    <xf numFmtId="0" fontId="9" fillId="0" borderId="9" xfId="0" applyFont="1" applyFill="1" applyBorder="1" applyAlignment="1">
      <alignment horizontal="centerContinuous"/>
    </xf>
    <xf numFmtId="164" fontId="9" fillId="0" borderId="13" xfId="15" applyNumberFormat="1" applyFont="1" applyFill="1" applyBorder="1" applyAlignment="1">
      <alignment/>
    </xf>
    <xf numFmtId="164" fontId="9" fillId="0" borderId="10" xfId="15" applyNumberFormat="1" applyFont="1" applyFill="1" applyBorder="1" applyAlignment="1">
      <alignment/>
    </xf>
    <xf numFmtId="164" fontId="9" fillId="0" borderId="11" xfId="15" applyNumberFormat="1" applyFont="1" applyFill="1" applyBorder="1" applyAlignment="1">
      <alignment/>
    </xf>
    <xf numFmtId="164" fontId="9" fillId="0" borderId="9" xfId="15" applyNumberFormat="1" applyFont="1" applyFill="1" applyBorder="1" applyAlignment="1">
      <alignment horizontal="center"/>
    </xf>
    <xf numFmtId="164" fontId="0" fillId="0" borderId="8" xfId="15" applyNumberFormat="1" applyFont="1" applyFill="1" applyBorder="1" applyAlignment="1">
      <alignment horizontal="center"/>
    </xf>
    <xf numFmtId="42" fontId="0" fillId="0" borderId="8" xfId="15" applyNumberFormat="1" applyFont="1" applyFill="1" applyBorder="1" applyAlignment="1">
      <alignment horizontal="center"/>
    </xf>
    <xf numFmtId="164" fontId="0" fillId="0" borderId="8" xfId="0" applyNumberFormat="1" applyFont="1" applyFill="1" applyBorder="1" applyAlignment="1">
      <alignment/>
    </xf>
    <xf numFmtId="164" fontId="0" fillId="0" borderId="0" xfId="0" applyNumberFormat="1" applyFont="1" applyFill="1" applyAlignment="1">
      <alignment/>
    </xf>
    <xf numFmtId="41" fontId="0" fillId="0" borderId="8" xfId="15" applyNumberFormat="1" applyFont="1" applyFill="1" applyBorder="1" applyAlignment="1">
      <alignment horizontal="center"/>
    </xf>
    <xf numFmtId="41" fontId="0" fillId="0" borderId="0" xfId="15" applyNumberFormat="1" applyFont="1" applyFill="1" applyAlignment="1">
      <alignment/>
    </xf>
    <xf numFmtId="41" fontId="0" fillId="0" borderId="0" xfId="15" applyNumberFormat="1" applyFont="1" applyFill="1" applyAlignment="1">
      <alignment horizontal="center"/>
    </xf>
    <xf numFmtId="41" fontId="9" fillId="0" borderId="8" xfId="15" applyNumberFormat="1" applyFont="1" applyFill="1" applyBorder="1" applyAlignment="1">
      <alignment horizontal="center"/>
    </xf>
    <xf numFmtId="164" fontId="9" fillId="0" borderId="8" xfId="0" applyNumberFormat="1" applyFont="1" applyFill="1" applyBorder="1" applyAlignment="1">
      <alignment/>
    </xf>
    <xf numFmtId="0" fontId="9" fillId="0" borderId="0" xfId="0" applyFont="1" applyFill="1" applyAlignment="1">
      <alignment/>
    </xf>
    <xf numFmtId="42" fontId="9" fillId="0" borderId="8" xfId="15" applyNumberFormat="1" applyFont="1" applyFill="1" applyBorder="1" applyAlignment="1">
      <alignment horizontal="center"/>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164" fontId="0" fillId="0" borderId="1"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Alignment="1">
      <alignment/>
    </xf>
    <xf numFmtId="164" fontId="15" fillId="2" borderId="0" xfId="15" applyNumberFormat="1" applyFont="1" applyFill="1" applyAlignment="1">
      <alignment/>
    </xf>
    <xf numFmtId="164" fontId="2" fillId="2" borderId="4" xfId="15" applyNumberFormat="1" applyFont="1" applyFill="1" applyBorder="1" applyAlignment="1">
      <alignment horizontal="left"/>
    </xf>
    <xf numFmtId="164" fontId="15" fillId="2" borderId="4" xfId="15" applyNumberFormat="1" applyFont="1" applyFill="1" applyBorder="1" applyAlignment="1">
      <alignment/>
    </xf>
    <xf numFmtId="164" fontId="2" fillId="2" borderId="5" xfId="15" applyNumberFormat="1" applyFont="1" applyFill="1" applyBorder="1" applyAlignment="1">
      <alignment horizontal="left"/>
    </xf>
    <xf numFmtId="0" fontId="16" fillId="2" borderId="0" xfId="0" applyFont="1" applyFill="1" applyAlignment="1">
      <alignment/>
    </xf>
    <xf numFmtId="164" fontId="4" fillId="2" borderId="0" xfId="15" applyNumberFormat="1" applyFont="1" applyFill="1" applyAlignment="1">
      <alignment/>
    </xf>
    <xf numFmtId="0" fontId="3" fillId="2" borderId="1" xfId="0" applyFont="1" applyFill="1" applyBorder="1" applyAlignment="1">
      <alignment/>
    </xf>
    <xf numFmtId="164" fontId="4" fillId="2" borderId="0" xfId="15" applyNumberFormat="1" applyFont="1" applyFill="1" applyBorder="1" applyAlignment="1">
      <alignment/>
    </xf>
    <xf numFmtId="164" fontId="3" fillId="2" borderId="2" xfId="15" applyNumberFormat="1" applyFont="1" applyFill="1" applyBorder="1" applyAlignment="1">
      <alignment horizontal="left"/>
    </xf>
    <xf numFmtId="0" fontId="12" fillId="2" borderId="0" xfId="0" applyFont="1" applyFill="1" applyAlignment="1">
      <alignment/>
    </xf>
    <xf numFmtId="164" fontId="7" fillId="2" borderId="1" xfId="15" applyNumberFormat="1" applyFont="1" applyFill="1" applyBorder="1" applyAlignment="1">
      <alignment horizontal="left"/>
    </xf>
    <xf numFmtId="164" fontId="3" fillId="2" borderId="11" xfId="15" applyNumberFormat="1" applyFont="1" applyFill="1" applyBorder="1" applyAlignment="1">
      <alignment horizontal="left"/>
    </xf>
    <xf numFmtId="164" fontId="0" fillId="0" borderId="3" xfId="15" applyNumberFormat="1" applyFont="1" applyFill="1" applyBorder="1" applyAlignment="1">
      <alignment/>
    </xf>
    <xf numFmtId="164" fontId="9" fillId="0" borderId="4" xfId="15" applyNumberFormat="1" applyFont="1" applyFill="1" applyBorder="1" applyAlignment="1">
      <alignment/>
    </xf>
    <xf numFmtId="164" fontId="0" fillId="0" borderId="5" xfId="15" applyNumberFormat="1" applyFont="1" applyFill="1" applyBorder="1" applyAlignment="1">
      <alignment/>
    </xf>
    <xf numFmtId="164" fontId="0" fillId="0" borderId="8" xfId="15" applyNumberFormat="1" applyFont="1" applyFill="1" applyBorder="1" applyAlignment="1">
      <alignment/>
    </xf>
    <xf numFmtId="164" fontId="9" fillId="0" borderId="3"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Continuous"/>
    </xf>
    <xf numFmtId="164" fontId="9" fillId="0" borderId="14" xfId="15" applyNumberFormat="1" applyFont="1" applyFill="1" applyBorder="1" applyAlignment="1">
      <alignment horizontal="centerContinuous"/>
    </xf>
    <xf numFmtId="164" fontId="9" fillId="0" borderId="14" xfId="15" applyNumberFormat="1" applyFont="1" applyFill="1" applyBorder="1" applyAlignment="1">
      <alignment/>
    </xf>
    <xf numFmtId="164" fontId="9" fillId="0" borderId="1" xfId="15" applyNumberFormat="1" applyFont="1" applyFill="1" applyBorder="1" applyAlignment="1">
      <alignment/>
    </xf>
    <xf numFmtId="164" fontId="9" fillId="0" borderId="0" xfId="15" applyNumberFormat="1" applyFont="1" applyFill="1" applyBorder="1" applyAlignment="1">
      <alignment/>
    </xf>
    <xf numFmtId="164" fontId="0" fillId="0" borderId="2" xfId="15" applyNumberFormat="1" applyFont="1" applyFill="1" applyBorder="1" applyAlignment="1">
      <alignment/>
    </xf>
    <xf numFmtId="164" fontId="9" fillId="0" borderId="2" xfId="15" applyNumberFormat="1" applyFont="1" applyFill="1" applyBorder="1" applyAlignment="1">
      <alignment/>
    </xf>
    <xf numFmtId="164" fontId="9" fillId="0" borderId="15" xfId="15" applyNumberFormat="1" applyFont="1" applyFill="1" applyBorder="1" applyAlignment="1">
      <alignment/>
    </xf>
    <xf numFmtId="164" fontId="9" fillId="0" borderId="15" xfId="15" applyNumberFormat="1" applyFont="1" applyFill="1" applyBorder="1" applyAlignment="1">
      <alignment horizontal="centerContinuous"/>
    </xf>
    <xf numFmtId="164" fontId="9" fillId="0" borderId="1" xfId="15" applyNumberFormat="1" applyFont="1" applyFill="1" applyBorder="1" applyAlignment="1">
      <alignment horizontal="center"/>
    </xf>
    <xf numFmtId="164" fontId="9" fillId="0" borderId="2" xfId="15" applyNumberFormat="1" applyFont="1" applyFill="1" applyBorder="1" applyAlignment="1">
      <alignment horizontal="center"/>
    </xf>
    <xf numFmtId="164" fontId="9" fillId="0" borderId="13" xfId="15" applyNumberFormat="1" applyFont="1" applyFill="1" applyBorder="1" applyAlignment="1">
      <alignment horizontal="centerContinuous"/>
    </xf>
    <xf numFmtId="164" fontId="9" fillId="0" borderId="10" xfId="15" applyNumberFormat="1" applyFont="1" applyFill="1" applyBorder="1" applyAlignment="1">
      <alignment horizontal="centerContinuous"/>
    </xf>
    <xf numFmtId="164" fontId="9" fillId="0" borderId="11" xfId="15" applyNumberFormat="1" applyFont="1" applyFill="1" applyBorder="1" applyAlignment="1">
      <alignment horizontal="centerContinuous"/>
    </xf>
    <xf numFmtId="164" fontId="9" fillId="0" borderId="6" xfId="15" applyNumberFormat="1" applyFont="1" applyFill="1" applyBorder="1" applyAlignment="1">
      <alignment horizontal="centerContinuous"/>
    </xf>
    <xf numFmtId="164" fontId="9" fillId="0" borderId="12" xfId="15" applyNumberFormat="1" applyFont="1" applyFill="1" applyBorder="1" applyAlignment="1">
      <alignment horizontal="centerContinuous"/>
    </xf>
    <xf numFmtId="164" fontId="9" fillId="0" borderId="7" xfId="15" applyNumberFormat="1" applyFont="1" applyFill="1" applyBorder="1" applyAlignment="1">
      <alignment horizontal="centerContinuous"/>
    </xf>
    <xf numFmtId="164" fontId="0" fillId="0" borderId="8" xfId="15" applyNumberFormat="1" applyFont="1" applyFill="1" applyBorder="1" applyAlignment="1">
      <alignment horizontal="centerContinuous"/>
    </xf>
    <xf numFmtId="164" fontId="6" fillId="0" borderId="0" xfId="15" applyNumberFormat="1" applyFont="1" applyFill="1" applyAlignment="1">
      <alignment/>
    </xf>
    <xf numFmtId="164" fontId="0" fillId="0" borderId="12"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42" fontId="0" fillId="0" borderId="8" xfId="15" applyNumberFormat="1" applyFont="1" applyFill="1" applyBorder="1" applyAlignment="1">
      <alignment/>
    </xf>
    <xf numFmtId="41" fontId="0" fillId="0" borderId="8" xfId="15" applyNumberFormat="1" applyFont="1" applyFill="1" applyBorder="1" applyAlignment="1">
      <alignment/>
    </xf>
    <xf numFmtId="164" fontId="13" fillId="0" borderId="0" xfId="15" applyNumberFormat="1" applyFont="1" applyFill="1" applyAlignment="1">
      <alignment/>
    </xf>
    <xf numFmtId="164" fontId="9" fillId="0" borderId="6" xfId="15" applyNumberFormat="1" applyFont="1" applyFill="1" applyBorder="1" applyAlignment="1">
      <alignment/>
    </xf>
    <xf numFmtId="164" fontId="9" fillId="0" borderId="7" xfId="15" applyNumberFormat="1" applyFont="1" applyFill="1" applyBorder="1" applyAlignment="1">
      <alignment/>
    </xf>
    <xf numFmtId="41" fontId="9" fillId="0" borderId="8"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164" fontId="13" fillId="0" borderId="0" xfId="15" applyNumberFormat="1" applyFont="1" applyFill="1" applyBorder="1" applyAlignment="1">
      <alignment/>
    </xf>
    <xf numFmtId="0" fontId="9" fillId="0" borderId="0" xfId="0" applyFont="1" applyFill="1" applyAlignment="1">
      <alignment/>
    </xf>
    <xf numFmtId="0" fontId="13" fillId="0" borderId="0" xfId="0" applyFont="1" applyFill="1" applyAlignment="1">
      <alignment/>
    </xf>
    <xf numFmtId="164" fontId="0" fillId="0" borderId="4" xfId="15" applyNumberFormat="1" applyFont="1" applyFill="1" applyBorder="1" applyAlignment="1">
      <alignment/>
    </xf>
    <xf numFmtId="164" fontId="6" fillId="0" borderId="0" xfId="15" applyNumberFormat="1" applyFont="1" applyFill="1" applyBorder="1" applyAlignment="1">
      <alignment/>
    </xf>
    <xf numFmtId="164" fontId="13" fillId="0" borderId="12" xfId="15" applyNumberFormat="1" applyFont="1" applyFill="1" applyBorder="1" applyAlignment="1">
      <alignment/>
    </xf>
    <xf numFmtId="0" fontId="6" fillId="0" borderId="0" xfId="0" applyFont="1" applyFill="1" applyAlignment="1">
      <alignment/>
    </xf>
    <xf numFmtId="0" fontId="0" fillId="0" borderId="12" xfId="0" applyFont="1" applyFill="1" applyBorder="1" applyAlignment="1">
      <alignment/>
    </xf>
    <xf numFmtId="42" fontId="9" fillId="0" borderId="8" xfId="15" applyNumberFormat="1" applyFont="1" applyFill="1" applyBorder="1" applyAlignment="1">
      <alignment/>
    </xf>
    <xf numFmtId="164" fontId="17" fillId="0" borderId="0" xfId="15" applyNumberFormat="1" applyFont="1" applyFill="1" applyAlignment="1">
      <alignment/>
    </xf>
    <xf numFmtId="164" fontId="17" fillId="0" borderId="0" xfId="15" applyNumberFormat="1" applyFont="1" applyFill="1" applyBorder="1" applyAlignment="1">
      <alignment/>
    </xf>
    <xf numFmtId="0" fontId="17" fillId="0" borderId="0" xfId="0" applyFont="1" applyFill="1" applyAlignment="1">
      <alignment/>
    </xf>
    <xf numFmtId="164" fontId="4" fillId="0" borderId="0" xfId="15" applyNumberFormat="1" applyFont="1" applyFill="1" applyAlignment="1">
      <alignment/>
    </xf>
    <xf numFmtId="164" fontId="3" fillId="2" borderId="5" xfId="15" applyNumberFormat="1" applyFont="1" applyFill="1" applyBorder="1" applyAlignment="1">
      <alignment horizontal="left"/>
    </xf>
    <xf numFmtId="0" fontId="12" fillId="0" borderId="0" xfId="0" applyFont="1" applyFill="1" applyAlignment="1">
      <alignment/>
    </xf>
    <xf numFmtId="164" fontId="12" fillId="2" borderId="1" xfId="15" applyNumberFormat="1" applyFont="1" applyFill="1" applyBorder="1" applyAlignment="1">
      <alignment/>
    </xf>
    <xf numFmtId="164" fontId="3" fillId="2" borderId="0" xfId="15" applyNumberFormat="1" applyFont="1" applyFill="1" applyBorder="1" applyAlignment="1">
      <alignment/>
    </xf>
    <xf numFmtId="164" fontId="3" fillId="2" borderId="11" xfId="15" applyNumberFormat="1" applyFont="1" applyFill="1" applyBorder="1" applyAlignment="1">
      <alignment horizontal="centerContinuous"/>
    </xf>
    <xf numFmtId="164" fontId="9" fillId="0" borderId="3" xfId="15" applyNumberFormat="1" applyFont="1" applyFill="1" applyBorder="1" applyAlignment="1">
      <alignment horizontal="center"/>
    </xf>
    <xf numFmtId="164" fontId="9" fillId="0" borderId="4" xfId="15" applyNumberFormat="1" applyFont="1" applyFill="1" applyBorder="1" applyAlignment="1">
      <alignment horizontal="center"/>
    </xf>
    <xf numFmtId="164" fontId="9" fillId="0" borderId="5" xfId="15" applyNumberFormat="1" applyFont="1" applyFill="1" applyBorder="1" applyAlignment="1">
      <alignment horizontal="center"/>
    </xf>
    <xf numFmtId="164" fontId="0" fillId="0" borderId="0" xfId="15" applyNumberFormat="1" applyFont="1" applyFill="1" applyAlignment="1">
      <alignment wrapText="1"/>
    </xf>
    <xf numFmtId="164" fontId="9" fillId="0" borderId="13" xfId="15" applyNumberFormat="1" applyFont="1" applyFill="1" applyBorder="1" applyAlignment="1">
      <alignment horizontal="centerContinuous" wrapText="1"/>
    </xf>
    <xf numFmtId="164" fontId="9" fillId="0" borderId="10" xfId="15" applyNumberFormat="1" applyFont="1" applyFill="1" applyBorder="1" applyAlignment="1">
      <alignment horizontal="centerContinuous" wrapText="1"/>
    </xf>
    <xf numFmtId="164" fontId="9" fillId="0" borderId="11" xfId="15" applyNumberFormat="1" applyFont="1" applyFill="1" applyBorder="1" applyAlignment="1">
      <alignment horizontal="centerContinuous" wrapText="1"/>
    </xf>
    <xf numFmtId="164" fontId="9" fillId="0" borderId="8" xfId="15" applyNumberFormat="1" applyFont="1" applyFill="1" applyBorder="1" applyAlignment="1">
      <alignment horizontal="center" wrapText="1"/>
    </xf>
    <xf numFmtId="164" fontId="9" fillId="0" borderId="9" xfId="15" applyNumberFormat="1" applyFont="1" applyFill="1" applyBorder="1" applyAlignment="1">
      <alignment horizontal="center" wrapText="1"/>
    </xf>
    <xf numFmtId="0" fontId="0" fillId="0" borderId="0" xfId="0" applyFont="1" applyFill="1" applyAlignment="1">
      <alignment wrapText="1"/>
    </xf>
    <xf numFmtId="0" fontId="0" fillId="0" borderId="0" xfId="0" applyFont="1" applyFill="1" applyBorder="1" applyAlignment="1">
      <alignment/>
    </xf>
    <xf numFmtId="164" fontId="6" fillId="0" borderId="6" xfId="15" applyNumberFormat="1" applyFont="1" applyFill="1" applyBorder="1" applyAlignment="1">
      <alignment/>
    </xf>
    <xf numFmtId="164" fontId="6" fillId="0" borderId="12" xfId="15" applyNumberFormat="1" applyFont="1" applyFill="1" applyBorder="1" applyAlignment="1">
      <alignment/>
    </xf>
    <xf numFmtId="42" fontId="0" fillId="0" borderId="6" xfId="15" applyNumberFormat="1" applyFont="1" applyFill="1" applyBorder="1" applyAlignment="1">
      <alignment/>
    </xf>
    <xf numFmtId="0" fontId="17" fillId="0" borderId="0" xfId="0" applyFont="1" applyFill="1" applyBorder="1" applyAlignment="1">
      <alignment/>
    </xf>
    <xf numFmtId="41" fontId="0" fillId="0" borderId="6" xfId="15" applyNumberFormat="1" applyFont="1" applyFill="1" applyBorder="1" applyAlignment="1">
      <alignment/>
    </xf>
    <xf numFmtId="164" fontId="13" fillId="0" borderId="6" xfId="15" applyNumberFormat="1" applyFont="1" applyFill="1" applyBorder="1" applyAlignment="1">
      <alignment/>
    </xf>
    <xf numFmtId="41" fontId="13" fillId="0" borderId="6" xfId="15" applyNumberFormat="1" applyFont="1" applyFill="1" applyBorder="1" applyAlignment="1">
      <alignment/>
    </xf>
    <xf numFmtId="0" fontId="9" fillId="0" borderId="0" xfId="0" applyFont="1" applyFill="1" applyBorder="1" applyAlignment="1">
      <alignment/>
    </xf>
    <xf numFmtId="41" fontId="17" fillId="0" borderId="0" xfId="15" applyNumberFormat="1" applyFont="1" applyFill="1" applyBorder="1" applyAlignment="1">
      <alignment/>
    </xf>
    <xf numFmtId="41" fontId="17" fillId="0" borderId="0" xfId="15" applyNumberFormat="1" applyFont="1" applyFill="1" applyAlignment="1">
      <alignment/>
    </xf>
    <xf numFmtId="41" fontId="6" fillId="0" borderId="6" xfId="15" applyNumberFormat="1" applyFont="1" applyFill="1" applyBorder="1" applyAlignment="1">
      <alignment/>
    </xf>
    <xf numFmtId="164" fontId="0" fillId="0" borderId="10" xfId="15" applyNumberFormat="1" applyFont="1" applyFill="1" applyBorder="1" applyAlignment="1">
      <alignment/>
    </xf>
    <xf numFmtId="41" fontId="0" fillId="0" borderId="10" xfId="15" applyNumberFormat="1" applyFont="1" applyFill="1" applyBorder="1" applyAlignment="1">
      <alignment/>
    </xf>
    <xf numFmtId="41" fontId="0" fillId="0" borderId="12" xfId="15" applyNumberFormat="1" applyFont="1" applyFill="1" applyBorder="1" applyAlignment="1">
      <alignment/>
    </xf>
    <xf numFmtId="41" fontId="13" fillId="0" borderId="0" xfId="15" applyNumberFormat="1" applyFont="1" applyFill="1" applyAlignment="1">
      <alignment/>
    </xf>
    <xf numFmtId="41" fontId="6" fillId="0" borderId="0" xfId="15" applyNumberFormat="1" applyFont="1" applyFill="1" applyAlignment="1">
      <alignment/>
    </xf>
    <xf numFmtId="41" fontId="0" fillId="0" borderId="4" xfId="15" applyNumberFormat="1" applyFont="1" applyFill="1" applyBorder="1" applyAlignment="1">
      <alignment/>
    </xf>
    <xf numFmtId="41" fontId="9" fillId="0" borderId="0" xfId="15" applyNumberFormat="1" applyFont="1" applyFill="1" applyBorder="1" applyAlignment="1">
      <alignment/>
    </xf>
    <xf numFmtId="41" fontId="13" fillId="0" borderId="0" xfId="15" applyNumberFormat="1" applyFont="1" applyFill="1" applyBorder="1" applyAlignment="1">
      <alignment/>
    </xf>
    <xf numFmtId="42" fontId="13" fillId="0" borderId="0" xfId="15" applyNumberFormat="1" applyFont="1" applyFill="1" applyAlignment="1">
      <alignment/>
    </xf>
    <xf numFmtId="0" fontId="0" fillId="0" borderId="0" xfId="0" applyFont="1" applyAlignment="1">
      <alignment/>
    </xf>
    <xf numFmtId="164" fontId="7" fillId="2" borderId="0" xfId="15" applyNumberFormat="1" applyFont="1" applyFill="1" applyBorder="1" applyAlignment="1">
      <alignment horizontal="left"/>
    </xf>
    <xf numFmtId="164" fontId="7" fillId="2" borderId="2" xfId="15" applyNumberFormat="1" applyFont="1" applyFill="1" applyBorder="1" applyAlignment="1">
      <alignment horizontal="left"/>
    </xf>
    <xf numFmtId="164" fontId="3" fillId="2" borderId="2" xfId="15" applyNumberFormat="1" applyFont="1" applyFill="1" applyBorder="1" applyAlignment="1">
      <alignment/>
    </xf>
    <xf numFmtId="164" fontId="9" fillId="0" borderId="1" xfId="15" applyNumberFormat="1" applyFont="1" applyFill="1" applyBorder="1" applyAlignment="1">
      <alignment horizontal="centerContinuous"/>
    </xf>
    <xf numFmtId="164" fontId="9" fillId="0" borderId="0" xfId="15" applyNumberFormat="1" applyFont="1" applyFill="1" applyBorder="1" applyAlignment="1">
      <alignment horizontal="centerContinuous"/>
    </xf>
    <xf numFmtId="164" fontId="9" fillId="0" borderId="6" xfId="15" applyNumberFormat="1" applyFont="1" applyFill="1" applyBorder="1" applyAlignment="1">
      <alignment horizontal="center"/>
    </xf>
    <xf numFmtId="0" fontId="18" fillId="0" borderId="0" xfId="0" applyFont="1" applyFill="1" applyAlignment="1">
      <alignment/>
    </xf>
    <xf numFmtId="39" fontId="18" fillId="0" borderId="0" xfId="0" applyNumberFormat="1" applyFont="1" applyFill="1" applyAlignment="1">
      <alignment/>
    </xf>
    <xf numFmtId="40" fontId="2" fillId="2" borderId="3" xfId="0" applyNumberFormat="1"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40" fontId="13" fillId="0" borderId="0" xfId="0" applyNumberFormat="1" applyFont="1" applyFill="1" applyBorder="1" applyAlignment="1">
      <alignment horizontal="right"/>
    </xf>
    <xf numFmtId="39" fontId="4" fillId="2" borderId="0" xfId="0" applyNumberFormat="1" applyFont="1" applyFill="1" applyBorder="1" applyAlignment="1">
      <alignment/>
    </xf>
    <xf numFmtId="39" fontId="3" fillId="2" borderId="0" xfId="0" applyNumberFormat="1" applyFont="1" applyFill="1" applyBorder="1" applyAlignment="1">
      <alignment horizontal="center"/>
    </xf>
    <xf numFmtId="165" fontId="6" fillId="0" borderId="0" xfId="0" applyNumberFormat="1" applyFont="1" applyFill="1" applyBorder="1" applyAlignment="1">
      <alignment/>
    </xf>
    <xf numFmtId="0" fontId="7" fillId="2" borderId="1" xfId="0" applyFont="1" applyFill="1" applyBorder="1" applyAlignment="1">
      <alignment/>
    </xf>
    <xf numFmtId="39" fontId="19" fillId="2" borderId="0" xfId="0" applyNumberFormat="1" applyFont="1" applyFill="1" applyBorder="1" applyAlignment="1">
      <alignment/>
    </xf>
    <xf numFmtId="39" fontId="20" fillId="2" borderId="0" xfId="0" applyNumberFormat="1" applyFont="1" applyFill="1" applyBorder="1" applyAlignment="1">
      <alignment horizontal="center"/>
    </xf>
    <xf numFmtId="0" fontId="19" fillId="2" borderId="2" xfId="0" applyFont="1" applyFill="1" applyBorder="1" applyAlignment="1">
      <alignment/>
    </xf>
    <xf numFmtId="19" fontId="18" fillId="0" borderId="0" xfId="0" applyNumberFormat="1" applyFont="1" applyFill="1" applyBorder="1" applyAlignment="1">
      <alignment/>
    </xf>
    <xf numFmtId="0" fontId="7" fillId="2" borderId="13" xfId="0" applyFont="1" applyFill="1" applyBorder="1" applyAlignment="1">
      <alignment/>
    </xf>
    <xf numFmtId="39" fontId="19" fillId="2" borderId="10" xfId="0" applyNumberFormat="1" applyFont="1" applyFill="1" applyBorder="1" applyAlignment="1">
      <alignment/>
    </xf>
    <xf numFmtId="39" fontId="20" fillId="2" borderId="10" xfId="0" applyNumberFormat="1" applyFont="1" applyFill="1" applyBorder="1" applyAlignment="1">
      <alignment horizontal="center"/>
    </xf>
    <xf numFmtId="39" fontId="19" fillId="2" borderId="11" xfId="0" applyNumberFormat="1" applyFont="1" applyFill="1" applyBorder="1" applyAlignment="1">
      <alignment/>
    </xf>
    <xf numFmtId="19" fontId="18" fillId="0" borderId="0" xfId="0" applyNumberFormat="1" applyFont="1" applyFill="1" applyAlignment="1">
      <alignment/>
    </xf>
    <xf numFmtId="39" fontId="9" fillId="0" borderId="7" xfId="0" applyNumberFormat="1" applyFont="1" applyFill="1" applyBorder="1" applyAlignment="1">
      <alignment horizontal="center"/>
    </xf>
    <xf numFmtId="39" fontId="9" fillId="0" borderId="8" xfId="0" applyNumberFormat="1" applyFont="1" applyFill="1" applyBorder="1" applyAlignment="1">
      <alignment horizontal="center"/>
    </xf>
    <xf numFmtId="39" fontId="9" fillId="0" borderId="8" xfId="0" applyNumberFormat="1" applyFont="1" applyFill="1" applyBorder="1" applyAlignment="1">
      <alignment horizontal="center" wrapText="1"/>
    </xf>
    <xf numFmtId="39" fontId="9" fillId="0" borderId="7" xfId="0" applyNumberFormat="1" applyFont="1" applyFill="1" applyBorder="1" applyAlignment="1">
      <alignment horizontal="center" vertical="top"/>
    </xf>
    <xf numFmtId="39" fontId="9" fillId="0" borderId="8" xfId="0" applyNumberFormat="1" applyFont="1" applyFill="1" applyBorder="1" applyAlignment="1">
      <alignment horizontal="center" vertical="top"/>
    </xf>
    <xf numFmtId="0" fontId="9" fillId="0" borderId="8" xfId="0" applyFont="1" applyFill="1" applyBorder="1" applyAlignment="1">
      <alignment/>
    </xf>
    <xf numFmtId="39" fontId="0" fillId="0" borderId="7" xfId="0" applyNumberFormat="1" applyFont="1" applyFill="1" applyBorder="1" applyAlignment="1">
      <alignment horizontal="center" vertical="top"/>
    </xf>
    <xf numFmtId="39" fontId="0" fillId="0" borderId="8" xfId="0" applyNumberFormat="1" applyFont="1" applyFill="1" applyBorder="1" applyAlignment="1">
      <alignment horizontal="center" vertical="top"/>
    </xf>
    <xf numFmtId="39" fontId="0" fillId="0" borderId="8" xfId="0" applyNumberFormat="1" applyFont="1" applyFill="1" applyBorder="1" applyAlignment="1">
      <alignment horizontal="center" wrapText="1"/>
    </xf>
    <xf numFmtId="39" fontId="0" fillId="0" borderId="8" xfId="0" applyNumberFormat="1" applyFont="1" applyFill="1" applyBorder="1" applyAlignment="1" quotePrefix="1">
      <alignment horizontal="center" wrapText="1"/>
    </xf>
    <xf numFmtId="39" fontId="0" fillId="0" borderId="8" xfId="0" applyNumberFormat="1" applyFont="1" applyFill="1" applyBorder="1" applyAlignment="1">
      <alignment/>
    </xf>
    <xf numFmtId="39" fontId="0" fillId="0" borderId="7" xfId="0" applyNumberFormat="1" applyFont="1" applyFill="1" applyBorder="1" applyAlignment="1">
      <alignment/>
    </xf>
    <xf numFmtId="42" fontId="0" fillId="0" borderId="7" xfId="0" applyNumberFormat="1" applyFont="1" applyFill="1" applyBorder="1" applyAlignment="1">
      <alignment/>
    </xf>
    <xf numFmtId="42" fontId="0" fillId="0" borderId="8"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0" fontId="21" fillId="0" borderId="0" xfId="0" applyFont="1" applyFill="1" applyAlignment="1">
      <alignment/>
    </xf>
    <xf numFmtId="41" fontId="9" fillId="0" borderId="7" xfId="0" applyNumberFormat="1" applyFont="1" applyFill="1" applyBorder="1" applyAlignment="1">
      <alignment/>
    </xf>
    <xf numFmtId="41" fontId="9" fillId="0" borderId="8" xfId="0" applyNumberFormat="1" applyFont="1" applyFill="1" applyBorder="1" applyAlignment="1">
      <alignment/>
    </xf>
    <xf numFmtId="42" fontId="9" fillId="0" borderId="8" xfId="0" applyNumberFormat="1" applyFont="1" applyFill="1" applyBorder="1" applyAlignment="1">
      <alignment/>
    </xf>
    <xf numFmtId="39" fontId="0" fillId="0" borderId="0" xfId="0" applyNumberFormat="1" applyFont="1" applyFill="1" applyAlignment="1">
      <alignment/>
    </xf>
    <xf numFmtId="0" fontId="0" fillId="0" borderId="0" xfId="0" applyFont="1" applyFill="1" applyAlignment="1" quotePrefix="1">
      <alignment/>
    </xf>
    <xf numFmtId="0" fontId="0" fillId="0" borderId="3" xfId="0" applyFont="1" applyFill="1" applyBorder="1" applyAlignment="1">
      <alignment/>
    </xf>
    <xf numFmtId="0" fontId="0" fillId="0" borderId="5" xfId="0" applyFont="1" applyFill="1" applyBorder="1" applyAlignment="1">
      <alignment/>
    </xf>
    <xf numFmtId="39" fontId="0" fillId="0" borderId="14" xfId="0" applyNumberFormat="1" applyFont="1" applyFill="1" applyBorder="1" applyAlignment="1">
      <alignment/>
    </xf>
    <xf numFmtId="0" fontId="0" fillId="0" borderId="6" xfId="0" applyFont="1" applyFill="1" applyBorder="1" applyAlignment="1">
      <alignment/>
    </xf>
    <xf numFmtId="39" fontId="12" fillId="2" borderId="4" xfId="0" applyNumberFormat="1" applyFont="1" applyFill="1" applyBorder="1" applyAlignment="1">
      <alignment/>
    </xf>
    <xf numFmtId="39" fontId="7" fillId="2" borderId="4" xfId="0" applyNumberFormat="1" applyFont="1" applyFill="1" applyBorder="1" applyAlignment="1">
      <alignment horizontal="center"/>
    </xf>
    <xf numFmtId="0" fontId="12" fillId="2" borderId="5" xfId="0" applyFont="1" applyFill="1" applyBorder="1" applyAlignment="1">
      <alignment/>
    </xf>
    <xf numFmtId="0" fontId="9" fillId="0" borderId="5" xfId="0" applyFont="1" applyFill="1" applyBorder="1" applyAlignment="1">
      <alignment horizontal="right"/>
    </xf>
    <xf numFmtId="39" fontId="12" fillId="2" borderId="0" xfId="0" applyNumberFormat="1" applyFont="1" applyFill="1" applyBorder="1" applyAlignment="1">
      <alignment/>
    </xf>
    <xf numFmtId="39" fontId="7" fillId="2" borderId="0" xfId="0" applyNumberFormat="1" applyFont="1" applyFill="1" applyBorder="1" applyAlignment="1">
      <alignment horizontal="center"/>
    </xf>
    <xf numFmtId="39" fontId="12" fillId="2" borderId="10" xfId="0" applyNumberFormat="1" applyFont="1" applyFill="1" applyBorder="1" applyAlignment="1">
      <alignment/>
    </xf>
    <xf numFmtId="39" fontId="7" fillId="2" borderId="10" xfId="0" applyNumberFormat="1" applyFont="1" applyFill="1" applyBorder="1" applyAlignment="1">
      <alignment horizontal="center"/>
    </xf>
    <xf numFmtId="0" fontId="0" fillId="0" borderId="13" xfId="0" applyFont="1" applyFill="1" applyBorder="1" applyAlignment="1">
      <alignment/>
    </xf>
    <xf numFmtId="0" fontId="0" fillId="0" borderId="11" xfId="0" applyFont="1" applyFill="1" applyBorder="1" applyAlignment="1">
      <alignment/>
    </xf>
    <xf numFmtId="39" fontId="9" fillId="0" borderId="9" xfId="0" applyNumberFormat="1" applyFont="1" applyFill="1" applyBorder="1" applyAlignment="1">
      <alignment horizontal="center" wrapText="1"/>
    </xf>
    <xf numFmtId="39" fontId="9" fillId="0" borderId="9" xfId="0" applyNumberFormat="1" applyFont="1" applyFill="1" applyBorder="1" applyAlignment="1">
      <alignment horizontal="center"/>
    </xf>
    <xf numFmtId="0" fontId="9" fillId="0" borderId="8" xfId="0" applyFont="1" applyFill="1" applyBorder="1" applyAlignment="1">
      <alignment horizontal="center" wrapText="1"/>
    </xf>
    <xf numFmtId="0" fontId="9" fillId="0" borderId="6" xfId="0" applyFont="1" applyFill="1" applyBorder="1" applyAlignment="1">
      <alignment/>
    </xf>
    <xf numFmtId="0" fontId="0" fillId="0" borderId="7" xfId="0" applyFont="1" applyFill="1" applyBorder="1" applyAlignment="1">
      <alignment/>
    </xf>
    <xf numFmtId="39" fontId="0" fillId="0" borderId="8" xfId="0" applyNumberFormat="1" applyFont="1" applyFill="1" applyBorder="1" applyAlignment="1">
      <alignment horizontal="center"/>
    </xf>
    <xf numFmtId="42" fontId="0" fillId="0" borderId="14" xfId="0" applyNumberFormat="1" applyFont="1" applyFill="1" applyBorder="1" applyAlignment="1">
      <alignment/>
    </xf>
    <xf numFmtId="0" fontId="9" fillId="0" borderId="7" xfId="0" applyFont="1" applyFill="1" applyBorder="1" applyAlignment="1">
      <alignment horizontal="left"/>
    </xf>
    <xf numFmtId="41" fontId="9" fillId="0" borderId="8" xfId="0" applyNumberFormat="1" applyFont="1" applyFill="1" applyBorder="1" applyAlignment="1">
      <alignment horizontal="right"/>
    </xf>
    <xf numFmtId="41" fontId="0" fillId="0" borderId="14" xfId="0" applyNumberFormat="1" applyFont="1" applyFill="1" applyBorder="1" applyAlignment="1">
      <alignment/>
    </xf>
    <xf numFmtId="0" fontId="9" fillId="0" borderId="7" xfId="0" applyFont="1" applyFill="1" applyBorder="1" applyAlignment="1">
      <alignment/>
    </xf>
    <xf numFmtId="0" fontId="9" fillId="0" borderId="8" xfId="0" applyFont="1" applyFill="1" applyBorder="1" applyAlignment="1">
      <alignment/>
    </xf>
    <xf numFmtId="0" fontId="0" fillId="0" borderId="5" xfId="0" applyFont="1" applyFill="1" applyBorder="1" applyAlignment="1">
      <alignment horizontal="right"/>
    </xf>
    <xf numFmtId="0" fontId="0" fillId="0" borderId="0" xfId="0" applyFont="1" applyFill="1" applyBorder="1" applyAlignment="1">
      <alignment/>
    </xf>
    <xf numFmtId="39" fontId="0" fillId="0" borderId="0" xfId="0" applyNumberFormat="1" applyFont="1" applyFill="1" applyBorder="1" applyAlignment="1">
      <alignment/>
    </xf>
    <xf numFmtId="0" fontId="9" fillId="0" borderId="14" xfId="0" applyFont="1" applyFill="1" applyBorder="1" applyAlignment="1">
      <alignment/>
    </xf>
    <xf numFmtId="0" fontId="0" fillId="0" borderId="15" xfId="0" applyFont="1" applyFill="1" applyBorder="1" applyAlignment="1">
      <alignment/>
    </xf>
    <xf numFmtId="166" fontId="0" fillId="0" borderId="1" xfId="0" applyNumberFormat="1" applyFont="1" applyFill="1" applyBorder="1" applyAlignment="1">
      <alignment/>
    </xf>
    <xf numFmtId="0" fontId="9" fillId="0" borderId="0" xfId="0" applyFont="1" applyFill="1" applyBorder="1" applyAlignment="1">
      <alignment/>
    </xf>
    <xf numFmtId="18" fontId="0" fillId="0" borderId="1" xfId="0" applyNumberFormat="1" applyFont="1" applyFill="1" applyBorder="1" applyAlignment="1">
      <alignment/>
    </xf>
    <xf numFmtId="0" fontId="0" fillId="0" borderId="1" xfId="0" applyFont="1" applyFill="1" applyBorder="1" applyAlignment="1">
      <alignment/>
    </xf>
    <xf numFmtId="0" fontId="9" fillId="0" borderId="1" xfId="0" applyFont="1" applyFill="1" applyBorder="1" applyAlignment="1">
      <alignment/>
    </xf>
    <xf numFmtId="0" fontId="0" fillId="0" borderId="8" xfId="0" applyFill="1" applyBorder="1" applyAlignment="1">
      <alignment/>
    </xf>
    <xf numFmtId="0" fontId="0" fillId="0" borderId="6" xfId="0" applyFill="1" applyBorder="1" applyAlignment="1">
      <alignment/>
    </xf>
    <xf numFmtId="0" fontId="0" fillId="0" borderId="10" xfId="0" applyFill="1" applyBorder="1" applyAlignment="1">
      <alignment/>
    </xf>
    <xf numFmtId="0" fontId="0" fillId="0" borderId="12" xfId="0" applyFill="1" applyBorder="1" applyAlignment="1">
      <alignment/>
    </xf>
    <xf numFmtId="0" fontId="0" fillId="0" borderId="5" xfId="0" applyFill="1" applyBorder="1" applyAlignment="1">
      <alignment/>
    </xf>
    <xf numFmtId="39" fontId="0" fillId="0" borderId="14" xfId="0" applyNumberFormat="1" applyFill="1" applyBorder="1" applyAlignment="1">
      <alignment/>
    </xf>
    <xf numFmtId="39" fontId="0" fillId="0" borderId="7" xfId="0" applyNumberFormat="1" applyFill="1" applyBorder="1" applyAlignment="1">
      <alignment/>
    </xf>
    <xf numFmtId="0" fontId="0" fillId="0" borderId="0" xfId="0" applyFill="1" applyBorder="1" applyAlignment="1">
      <alignment/>
    </xf>
    <xf numFmtId="0" fontId="0" fillId="0" borderId="7" xfId="0" applyFill="1" applyBorder="1" applyAlignment="1">
      <alignment/>
    </xf>
    <xf numFmtId="0" fontId="14" fillId="0" borderId="8"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15" fillId="2" borderId="4" xfId="0" applyFont="1" applyFill="1" applyBorder="1" applyAlignment="1">
      <alignment/>
    </xf>
    <xf numFmtId="39" fontId="15" fillId="2" borderId="3" xfId="0" applyNumberFormat="1" applyFont="1" applyFill="1" applyBorder="1" applyAlignment="1">
      <alignment/>
    </xf>
    <xf numFmtId="39" fontId="15" fillId="2" borderId="4" xfId="0" applyNumberFormat="1" applyFont="1" applyFill="1" applyBorder="1" applyAlignment="1">
      <alignment/>
    </xf>
    <xf numFmtId="39" fontId="2" fillId="2" borderId="4" xfId="0" applyNumberFormat="1" applyFont="1" applyFill="1" applyBorder="1" applyAlignment="1">
      <alignment horizontal="center"/>
    </xf>
    <xf numFmtId="39" fontId="15" fillId="2" borderId="4" xfId="0" applyNumberFormat="1" applyFont="1" applyFill="1" applyBorder="1" applyAlignment="1">
      <alignment horizontal="left"/>
    </xf>
    <xf numFmtId="40" fontId="2" fillId="2" borderId="5" xfId="0" applyNumberFormat="1" applyFont="1" applyFill="1" applyBorder="1" applyAlignment="1">
      <alignment horizontal="right"/>
    </xf>
    <xf numFmtId="0" fontId="14" fillId="0" borderId="0" xfId="0" applyFont="1" applyFill="1" applyBorder="1" applyAlignment="1">
      <alignment/>
    </xf>
    <xf numFmtId="0" fontId="14" fillId="0" borderId="7" xfId="0" applyFont="1" applyFill="1" applyBorder="1" applyAlignment="1">
      <alignment/>
    </xf>
    <xf numFmtId="0" fontId="6" fillId="0" borderId="8"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39" fontId="4" fillId="2" borderId="1" xfId="0" applyNumberFormat="1" applyFont="1" applyFill="1" applyBorder="1" applyAlignment="1">
      <alignment/>
    </xf>
    <xf numFmtId="39" fontId="4" fillId="2" borderId="0" xfId="0" applyNumberFormat="1" applyFont="1" applyFill="1" applyBorder="1" applyAlignment="1">
      <alignment horizontal="left"/>
    </xf>
    <xf numFmtId="165" fontId="4" fillId="2" borderId="2" xfId="0" applyNumberFormat="1" applyFont="1" applyFill="1" applyBorder="1" applyAlignment="1">
      <alignment/>
    </xf>
    <xf numFmtId="0" fontId="6" fillId="0" borderId="0" xfId="0" applyFont="1" applyFill="1" applyBorder="1" applyAlignment="1">
      <alignment/>
    </xf>
    <xf numFmtId="0" fontId="6" fillId="0" borderId="7" xfId="0" applyFont="1" applyFill="1" applyBorder="1" applyAlignment="1">
      <alignment/>
    </xf>
    <xf numFmtId="0" fontId="7" fillId="2" borderId="0" xfId="0" applyFont="1" applyFill="1" applyBorder="1" applyAlignment="1">
      <alignment/>
    </xf>
    <xf numFmtId="0" fontId="12" fillId="2" borderId="0" xfId="0" applyFont="1" applyFill="1" applyBorder="1" applyAlignment="1">
      <alignment/>
    </xf>
    <xf numFmtId="39" fontId="12" fillId="2" borderId="1" xfId="0" applyNumberFormat="1" applyFont="1" applyFill="1" applyBorder="1" applyAlignment="1">
      <alignment/>
    </xf>
    <xf numFmtId="19" fontId="12" fillId="2" borderId="2" xfId="0" applyNumberFormat="1" applyFont="1" applyFill="1" applyBorder="1" applyAlignment="1">
      <alignment/>
    </xf>
    <xf numFmtId="0" fontId="7" fillId="2" borderId="10" xfId="0" applyFont="1" applyFill="1" applyBorder="1" applyAlignment="1">
      <alignment/>
    </xf>
    <xf numFmtId="0" fontId="12" fillId="2" borderId="10" xfId="0" applyFont="1" applyFill="1" applyBorder="1" applyAlignment="1">
      <alignment/>
    </xf>
    <xf numFmtId="39" fontId="12" fillId="2" borderId="13" xfId="0" applyNumberFormat="1" applyFont="1" applyFill="1" applyBorder="1" applyAlignment="1">
      <alignment/>
    </xf>
    <xf numFmtId="39" fontId="12" fillId="2" borderId="11" xfId="0" applyNumberFormat="1" applyFont="1" applyFill="1" applyBorder="1" applyAlignment="1">
      <alignment/>
    </xf>
    <xf numFmtId="19" fontId="0" fillId="0" borderId="0" xfId="0" applyNumberFormat="1" applyFill="1" applyBorder="1" applyAlignment="1">
      <alignment/>
    </xf>
    <xf numFmtId="0" fontId="0" fillId="0" borderId="8" xfId="0" applyFill="1" applyBorder="1" applyAlignment="1">
      <alignment wrapText="1"/>
    </xf>
    <xf numFmtId="0" fontId="0" fillId="0" borderId="6" xfId="0" applyFill="1" applyBorder="1" applyAlignment="1">
      <alignment wrapText="1"/>
    </xf>
    <xf numFmtId="0" fontId="0" fillId="0" borderId="12" xfId="0" applyFill="1" applyBorder="1" applyAlignment="1">
      <alignment wrapText="1"/>
    </xf>
    <xf numFmtId="0" fontId="0" fillId="0" borderId="7" xfId="0" applyFill="1" applyBorder="1" applyAlignment="1">
      <alignment wrapText="1"/>
    </xf>
    <xf numFmtId="39" fontId="9" fillId="0" borderId="7" xfId="0" applyNumberFormat="1" applyFont="1" applyFill="1" applyBorder="1" applyAlignment="1">
      <alignment horizontal="center" wrapText="1"/>
    </xf>
    <xf numFmtId="0" fontId="0" fillId="0" borderId="0" xfId="0" applyFill="1" applyBorder="1" applyAlignment="1">
      <alignment wrapText="1"/>
    </xf>
    <xf numFmtId="39" fontId="0" fillId="0" borderId="8" xfId="0" applyNumberFormat="1" applyFill="1" applyBorder="1" applyAlignment="1">
      <alignment horizontal="left"/>
    </xf>
    <xf numFmtId="0" fontId="0" fillId="0" borderId="8" xfId="0" applyFill="1" applyBorder="1" applyAlignment="1">
      <alignment horizontal="left"/>
    </xf>
    <xf numFmtId="0" fontId="9" fillId="0" borderId="6" xfId="0" applyFont="1" applyFill="1" applyBorder="1" applyAlignment="1">
      <alignment horizontal="left"/>
    </xf>
    <xf numFmtId="0" fontId="9" fillId="0" borderId="12" xfId="0" applyFont="1" applyFill="1" applyBorder="1" applyAlignment="1">
      <alignment horizontal="left"/>
    </xf>
    <xf numFmtId="0" fontId="0" fillId="0" borderId="12" xfId="0" applyFill="1" applyBorder="1" applyAlignment="1">
      <alignment horizontal="left"/>
    </xf>
    <xf numFmtId="0" fontId="0" fillId="0" borderId="7" xfId="0" applyFill="1" applyBorder="1" applyAlignment="1">
      <alignment horizontal="left"/>
    </xf>
    <xf numFmtId="39" fontId="0" fillId="0" borderId="7" xfId="0" applyNumberFormat="1" applyFill="1" applyBorder="1" applyAlignment="1">
      <alignment horizontal="left"/>
    </xf>
    <xf numFmtId="0" fontId="0" fillId="0" borderId="0" xfId="0" applyFill="1" applyBorder="1" applyAlignment="1">
      <alignment horizontal="left"/>
    </xf>
    <xf numFmtId="0" fontId="9" fillId="0" borderId="12" xfId="0" applyFont="1" applyFill="1" applyBorder="1" applyAlignment="1">
      <alignment/>
    </xf>
    <xf numFmtId="39" fontId="0" fillId="0" borderId="8" xfId="0" applyNumberFormat="1" applyFill="1" applyBorder="1" applyAlignment="1">
      <alignment/>
    </xf>
    <xf numFmtId="42" fontId="0" fillId="0" borderId="14" xfId="0" applyNumberFormat="1" applyFill="1" applyBorder="1" applyAlignment="1">
      <alignment/>
    </xf>
    <xf numFmtId="42" fontId="0" fillId="0" borderId="7" xfId="0" applyNumberFormat="1" applyFill="1" applyBorder="1" applyAlignment="1">
      <alignment/>
    </xf>
    <xf numFmtId="41" fontId="0" fillId="0" borderId="14" xfId="0" applyNumberFormat="1" applyFill="1" applyBorder="1" applyAlignment="1">
      <alignment/>
    </xf>
    <xf numFmtId="41" fontId="0" fillId="0" borderId="7" xfId="0" applyNumberFormat="1" applyFill="1" applyBorder="1" applyAlignment="1">
      <alignment/>
    </xf>
    <xf numFmtId="0" fontId="9" fillId="0" borderId="12" xfId="0" applyFont="1" applyFill="1" applyBorder="1" applyAlignment="1">
      <alignment horizontal="left" indent="1"/>
    </xf>
    <xf numFmtId="0" fontId="9" fillId="0" borderId="7" xfId="0" applyFont="1" applyFill="1" applyBorder="1" applyAlignment="1">
      <alignment horizontal="left" indent="1"/>
    </xf>
    <xf numFmtId="0" fontId="0" fillId="0" borderId="12" xfId="0" applyFill="1" applyBorder="1" applyAlignment="1">
      <alignment/>
    </xf>
    <xf numFmtId="0" fontId="0" fillId="0" borderId="7" xfId="0" applyFill="1" applyBorder="1" applyAlignment="1">
      <alignment/>
    </xf>
    <xf numFmtId="41" fontId="0" fillId="0" borderId="8" xfId="0" applyNumberFormat="1" applyFill="1" applyBorder="1" applyAlignment="1">
      <alignment/>
    </xf>
    <xf numFmtId="41" fontId="9" fillId="0" borderId="7" xfId="0" applyNumberFormat="1" applyFont="1" applyFill="1" applyBorder="1" applyAlignment="1">
      <alignment horizontal="right"/>
    </xf>
    <xf numFmtId="41" fontId="0" fillId="0" borderId="8" xfId="0" applyNumberFormat="1" applyFill="1" applyBorder="1" applyAlignment="1">
      <alignment horizontal="left"/>
    </xf>
    <xf numFmtId="42" fontId="9" fillId="0" borderId="7" xfId="0" applyNumberFormat="1" applyFont="1" applyFill="1" applyBorder="1" applyAlignment="1">
      <alignment/>
    </xf>
    <xf numFmtId="0" fontId="0" fillId="0" borderId="14" xfId="0" applyFill="1" applyBorder="1" applyAlignment="1">
      <alignment/>
    </xf>
    <xf numFmtId="0" fontId="0" fillId="0" borderId="9" xfId="0" applyFill="1" applyBorder="1" applyAlignment="1">
      <alignment/>
    </xf>
    <xf numFmtId="0" fontId="14" fillId="0" borderId="1" xfId="0" applyFont="1" applyFill="1" applyBorder="1" applyAlignment="1">
      <alignment/>
    </xf>
    <xf numFmtId="0" fontId="6" fillId="0" borderId="1" xfId="0" applyFont="1" applyFill="1" applyBorder="1" applyAlignment="1">
      <alignment/>
    </xf>
    <xf numFmtId="0" fontId="0" fillId="0" borderId="1" xfId="0" applyFill="1" applyBorder="1" applyAlignment="1">
      <alignment/>
    </xf>
    <xf numFmtId="0" fontId="0" fillId="0" borderId="1" xfId="0" applyFill="1" applyBorder="1" applyAlignment="1">
      <alignment wrapText="1"/>
    </xf>
    <xf numFmtId="0" fontId="0" fillId="0" borderId="1" xfId="0" applyFill="1" applyBorder="1" applyAlignment="1">
      <alignment horizontal="left"/>
    </xf>
    <xf numFmtId="0" fontId="0" fillId="0" borderId="11" xfId="0" applyFill="1" applyBorder="1" applyAlignment="1">
      <alignment/>
    </xf>
    <xf numFmtId="39" fontId="0" fillId="0" borderId="0" xfId="0" applyNumberFormat="1" applyFill="1" applyBorder="1" applyAlignment="1">
      <alignment/>
    </xf>
    <xf numFmtId="0" fontId="0" fillId="0" borderId="13" xfId="0" applyFill="1" applyBorder="1" applyAlignment="1">
      <alignment/>
    </xf>
    <xf numFmtId="0" fontId="1" fillId="0" borderId="3" xfId="0" applyFont="1" applyFill="1" applyBorder="1" applyAlignment="1">
      <alignment/>
    </xf>
    <xf numFmtId="0" fontId="1" fillId="0" borderId="4" xfId="0" applyFont="1" applyFill="1" applyBorder="1" applyAlignment="1">
      <alignment/>
    </xf>
    <xf numFmtId="39" fontId="1" fillId="0" borderId="4" xfId="0" applyNumberFormat="1" applyFont="1" applyFill="1" applyBorder="1" applyAlignment="1">
      <alignment/>
    </xf>
    <xf numFmtId="39" fontId="1" fillId="0" borderId="5" xfId="0" applyNumberFormat="1" applyFont="1" applyFill="1" applyBorder="1" applyAlignment="1">
      <alignment/>
    </xf>
    <xf numFmtId="0" fontId="0" fillId="0" borderId="0" xfId="0" applyFill="1" applyAlignment="1">
      <alignment/>
    </xf>
    <xf numFmtId="0" fontId="13" fillId="0" borderId="1" xfId="0" applyFont="1" applyFill="1" applyBorder="1" applyAlignment="1">
      <alignment/>
    </xf>
    <xf numFmtId="0" fontId="4" fillId="2" borderId="4" xfId="0" applyFont="1" applyFill="1" applyBorder="1" applyAlignment="1">
      <alignment horizontal="center"/>
    </xf>
    <xf numFmtId="39" fontId="3" fillId="2" borderId="4" xfId="0" applyNumberFormat="1" applyFont="1" applyFill="1" applyBorder="1" applyAlignment="1">
      <alignment horizontal="center"/>
    </xf>
    <xf numFmtId="39" fontId="3" fillId="2" borderId="4" xfId="0" applyNumberFormat="1" applyFont="1" applyFill="1" applyBorder="1" applyAlignment="1">
      <alignment/>
    </xf>
    <xf numFmtId="39" fontId="3" fillId="2" borderId="5" xfId="0" applyNumberFormat="1" applyFont="1" applyFill="1" applyBorder="1" applyAlignment="1">
      <alignment horizontal="right"/>
    </xf>
    <xf numFmtId="0" fontId="13" fillId="0" borderId="0" xfId="0" applyFont="1" applyFill="1" applyBorder="1" applyAlignment="1">
      <alignment/>
    </xf>
    <xf numFmtId="0" fontId="4" fillId="2" borderId="0" xfId="0" applyFont="1" applyFill="1" applyBorder="1" applyAlignment="1">
      <alignment horizontal="center"/>
    </xf>
    <xf numFmtId="39" fontId="3" fillId="2" borderId="0" xfId="0" applyNumberFormat="1" applyFont="1" applyFill="1" applyBorder="1" applyAlignment="1">
      <alignment/>
    </xf>
    <xf numFmtId="0" fontId="10" fillId="0" borderId="1" xfId="0" applyFont="1" applyFill="1" applyBorder="1" applyAlignment="1">
      <alignment/>
    </xf>
    <xf numFmtId="0" fontId="8" fillId="2" borderId="0" xfId="0" applyFont="1" applyFill="1" applyBorder="1" applyAlignment="1">
      <alignment/>
    </xf>
    <xf numFmtId="39" fontId="8" fillId="2" borderId="0" xfId="0" applyNumberFormat="1" applyFont="1" applyFill="1" applyBorder="1" applyAlignment="1">
      <alignment/>
    </xf>
    <xf numFmtId="39" fontId="7" fillId="2" borderId="0" xfId="0" applyNumberFormat="1" applyFont="1" applyFill="1" applyBorder="1" applyAlignment="1">
      <alignment/>
    </xf>
    <xf numFmtId="0" fontId="1" fillId="0" borderId="13" xfId="0" applyFont="1" applyFill="1" applyBorder="1" applyAlignment="1">
      <alignment/>
    </xf>
    <xf numFmtId="0" fontId="5" fillId="2" borderId="10" xfId="0" applyFont="1" applyFill="1" applyBorder="1" applyAlignment="1">
      <alignment/>
    </xf>
    <xf numFmtId="39" fontId="5" fillId="2" borderId="10" xfId="0" applyNumberFormat="1" applyFont="1" applyFill="1" applyBorder="1" applyAlignment="1">
      <alignment/>
    </xf>
    <xf numFmtId="39" fontId="8" fillId="2" borderId="10" xfId="0" applyNumberFormat="1" applyFont="1" applyFill="1" applyBorder="1" applyAlignment="1">
      <alignment/>
    </xf>
    <xf numFmtId="39" fontId="5" fillId="2" borderId="11" xfId="0" applyNumberFormat="1" applyFont="1" applyFill="1" applyBorder="1" applyAlignment="1">
      <alignment/>
    </xf>
    <xf numFmtId="0" fontId="1" fillId="0" borderId="0" xfId="0" applyFont="1" applyFill="1" applyAlignment="1">
      <alignment/>
    </xf>
    <xf numFmtId="0" fontId="1" fillId="0" borderId="1" xfId="0" applyFont="1" applyFill="1" applyBorder="1" applyAlignment="1">
      <alignment/>
    </xf>
    <xf numFmtId="0" fontId="0" fillId="0" borderId="2" xfId="0" applyFont="1" applyFill="1" applyBorder="1" applyAlignment="1">
      <alignment/>
    </xf>
    <xf numFmtId="0" fontId="9" fillId="0" borderId="15" xfId="0" applyFont="1" applyFill="1" applyBorder="1" applyAlignment="1">
      <alignment horizontal="center"/>
    </xf>
    <xf numFmtId="39" fontId="9" fillId="0" borderId="15" xfId="0" applyNumberFormat="1" applyFont="1" applyFill="1" applyBorder="1" applyAlignment="1">
      <alignment horizontal="center" wrapText="1"/>
    </xf>
    <xf numFmtId="39" fontId="9" fillId="0" borderId="15" xfId="0" applyNumberFormat="1" applyFont="1" applyFill="1" applyBorder="1" applyAlignment="1">
      <alignment horizontal="center"/>
    </xf>
    <xf numFmtId="39" fontId="0" fillId="0" borderId="15" xfId="0" applyNumberFormat="1" applyFont="1" applyFill="1" applyBorder="1" applyAlignment="1">
      <alignment/>
    </xf>
    <xf numFmtId="4" fontId="10" fillId="0" borderId="0" xfId="0" applyNumberFormat="1" applyFont="1" applyFill="1" applyAlignment="1">
      <alignment horizontal="center"/>
    </xf>
    <xf numFmtId="0" fontId="1" fillId="0" borderId="16" xfId="0" applyNumberFormat="1" applyFont="1" applyFill="1" applyBorder="1" applyAlignment="1">
      <alignment/>
    </xf>
    <xf numFmtId="0" fontId="1" fillId="0" borderId="1" xfId="0" applyNumberFormat="1" applyFont="1" applyFill="1" applyBorder="1" applyAlignment="1">
      <alignment/>
    </xf>
    <xf numFmtId="0" fontId="9" fillId="0" borderId="11" xfId="0" applyNumberFormat="1" applyFont="1" applyFill="1" applyBorder="1" applyAlignment="1">
      <alignment/>
    </xf>
    <xf numFmtId="0" fontId="9" fillId="0" borderId="9" xfId="0" applyNumberFormat="1" applyFont="1" applyFill="1" applyBorder="1" applyAlignment="1">
      <alignment horizontal="center"/>
    </xf>
    <xf numFmtId="167" fontId="9" fillId="0" borderId="9" xfId="0" applyNumberFormat="1" applyFont="1" applyFill="1" applyBorder="1" applyAlignment="1">
      <alignment horizontal="center"/>
    </xf>
    <xf numFmtId="0" fontId="0" fillId="0" borderId="0" xfId="0" applyNumberFormat="1" applyFill="1" applyAlignment="1">
      <alignment/>
    </xf>
    <xf numFmtId="0" fontId="10" fillId="0" borderId="0" xfId="0" applyNumberFormat="1" applyFont="1" applyFill="1" applyBorder="1" applyAlignment="1">
      <alignment horizontal="center"/>
    </xf>
    <xf numFmtId="0" fontId="9" fillId="0" borderId="14" xfId="0" applyFont="1" applyBorder="1" applyAlignment="1">
      <alignment/>
    </xf>
    <xf numFmtId="0" fontId="22" fillId="0" borderId="0" xfId="0" applyFont="1" applyAlignment="1">
      <alignment/>
    </xf>
    <xf numFmtId="0" fontId="1" fillId="0" borderId="6" xfId="0" applyFont="1" applyFill="1" applyBorder="1" applyAlignment="1">
      <alignment/>
    </xf>
    <xf numFmtId="0" fontId="1" fillId="0" borderId="6" xfId="0" applyFont="1" applyBorder="1" applyAlignment="1">
      <alignment/>
    </xf>
    <xf numFmtId="0" fontId="0" fillId="0" borderId="7" xfId="0" applyFont="1" applyBorder="1" applyAlignment="1">
      <alignment/>
    </xf>
    <xf numFmtId="0" fontId="10" fillId="0" borderId="6" xfId="0" applyFont="1" applyFill="1" applyBorder="1" applyAlignment="1">
      <alignment/>
    </xf>
    <xf numFmtId="0" fontId="10" fillId="0" borderId="13" xfId="0" applyFont="1" applyBorder="1" applyAlignment="1">
      <alignment/>
    </xf>
    <xf numFmtId="0" fontId="9" fillId="0" borderId="11" xfId="0" applyFont="1" applyBorder="1" applyAlignment="1">
      <alignment/>
    </xf>
    <xf numFmtId="0" fontId="9" fillId="0" borderId="8" xfId="0" applyFont="1" applyFill="1" applyBorder="1" applyAlignment="1">
      <alignment horizontal="left"/>
    </xf>
    <xf numFmtId="0" fontId="10" fillId="0" borderId="8" xfId="0" applyFont="1" applyFill="1" applyBorder="1" applyAlignment="1">
      <alignment/>
    </xf>
    <xf numFmtId="0" fontId="9" fillId="0" borderId="9" xfId="0" applyFont="1" applyBorder="1" applyAlignment="1">
      <alignment/>
    </xf>
    <xf numFmtId="0" fontId="0" fillId="0" borderId="11" xfId="0" applyFont="1" applyBorder="1" applyAlignment="1">
      <alignment/>
    </xf>
    <xf numFmtId="0" fontId="1" fillId="0" borderId="13" xfId="0" applyFont="1" applyBorder="1" applyAlignment="1">
      <alignment/>
    </xf>
    <xf numFmtId="41" fontId="9" fillId="0" borderId="8" xfId="0" applyNumberFormat="1" applyFont="1" applyFill="1" applyBorder="1" applyAlignment="1">
      <alignment/>
    </xf>
    <xf numFmtId="0" fontId="1" fillId="0" borderId="1" xfId="0" applyFont="1" applyBorder="1" applyAlignment="1">
      <alignment/>
    </xf>
    <xf numFmtId="0" fontId="0" fillId="0" borderId="9" xfId="0" applyFont="1" applyFill="1" applyBorder="1" applyAlignment="1">
      <alignment/>
    </xf>
    <xf numFmtId="39" fontId="0" fillId="0" borderId="9" xfId="0" applyNumberFormat="1" applyFont="1" applyFill="1" applyBorder="1" applyAlignment="1">
      <alignment/>
    </xf>
    <xf numFmtId="39" fontId="1" fillId="0" borderId="0" xfId="0" applyNumberFormat="1" applyFont="1" applyFill="1" applyAlignment="1">
      <alignment/>
    </xf>
    <xf numFmtId="164" fontId="14" fillId="0" borderId="1" xfId="15" applyNumberFormat="1" applyFont="1" applyFill="1" applyBorder="1" applyAlignment="1">
      <alignment/>
    </xf>
    <xf numFmtId="164" fontId="2" fillId="2" borderId="5" xfId="15" applyNumberFormat="1" applyFont="1" applyFill="1" applyBorder="1" applyAlignment="1">
      <alignment/>
    </xf>
    <xf numFmtId="164" fontId="6" fillId="0" borderId="1" xfId="15" applyNumberFormat="1" applyFont="1" applyFill="1" applyBorder="1" applyAlignment="1">
      <alignment/>
    </xf>
    <xf numFmtId="164" fontId="3" fillId="2" borderId="2" xfId="15" applyNumberFormat="1" applyFont="1" applyFill="1" applyBorder="1" applyAlignment="1">
      <alignment/>
    </xf>
    <xf numFmtId="0" fontId="7" fillId="2" borderId="2" xfId="0" applyFont="1" applyFill="1" applyBorder="1" applyAlignment="1">
      <alignment horizontal="left"/>
    </xf>
    <xf numFmtId="164" fontId="9" fillId="2" borderId="3" xfId="15" applyNumberFormat="1" applyFont="1" applyFill="1" applyBorder="1" applyAlignment="1">
      <alignment/>
    </xf>
    <xf numFmtId="164" fontId="9" fillId="2" borderId="5" xfId="15" applyNumberFormat="1" applyFont="1" applyFill="1" applyBorder="1" applyAlignment="1">
      <alignment/>
    </xf>
    <xf numFmtId="164" fontId="9" fillId="2" borderId="14" xfId="15" applyNumberFormat="1" applyFont="1" applyFill="1" applyBorder="1" applyAlignment="1">
      <alignment horizontal="center"/>
    </xf>
    <xf numFmtId="164" fontId="9" fillId="0" borderId="9" xfId="15" applyNumberFormat="1" applyFont="1" applyFill="1" applyBorder="1" applyAlignment="1" quotePrefix="1">
      <alignment horizontal="center"/>
    </xf>
    <xf numFmtId="49" fontId="9" fillId="0" borderId="9" xfId="15" applyNumberFormat="1" applyFont="1" applyFill="1" applyBorder="1" applyAlignment="1">
      <alignment horizontal="center"/>
    </xf>
    <xf numFmtId="164" fontId="0" fillId="0" borderId="3" xfId="15" applyNumberFormat="1"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43" fontId="0" fillId="0" borderId="0" xfId="15" applyNumberFormat="1" applyFont="1" applyFill="1" applyBorder="1" applyAlignment="1">
      <alignment/>
    </xf>
    <xf numFmtId="39" fontId="0" fillId="0" borderId="0" xfId="0" applyNumberFormat="1" applyFill="1" applyAlignment="1">
      <alignment/>
    </xf>
    <xf numFmtId="43" fontId="0" fillId="0" borderId="0" xfId="0" applyNumberFormat="1" applyFill="1" applyAlignment="1">
      <alignment/>
    </xf>
    <xf numFmtId="40" fontId="3" fillId="2" borderId="4" xfId="0" applyNumberFormat="1" applyFont="1" applyFill="1" applyBorder="1" applyAlignment="1">
      <alignment/>
    </xf>
    <xf numFmtId="39" fontId="4" fillId="2" borderId="4" xfId="0" applyNumberFormat="1" applyFont="1" applyFill="1" applyBorder="1" applyAlignment="1">
      <alignment/>
    </xf>
    <xf numFmtId="43" fontId="4" fillId="2" borderId="5" xfId="0" applyNumberFormat="1" applyFont="1" applyFill="1" applyBorder="1" applyAlignment="1">
      <alignment/>
    </xf>
    <xf numFmtId="40" fontId="3" fillId="2" borderId="1" xfId="0" applyNumberFormat="1" applyFont="1" applyFill="1" applyBorder="1" applyAlignment="1">
      <alignment/>
    </xf>
    <xf numFmtId="40" fontId="3" fillId="2" borderId="0" xfId="0" applyNumberFormat="1" applyFont="1" applyFill="1" applyBorder="1" applyAlignment="1">
      <alignment/>
    </xf>
    <xf numFmtId="43" fontId="4" fillId="2" borderId="2" xfId="0" applyNumberFormat="1" applyFont="1" applyFill="1" applyBorder="1" applyAlignment="1">
      <alignment/>
    </xf>
    <xf numFmtId="40" fontId="7" fillId="2" borderId="1" xfId="0" applyNumberFormat="1" applyFont="1" applyFill="1" applyBorder="1" applyAlignment="1">
      <alignment/>
    </xf>
    <xf numFmtId="40" fontId="7" fillId="2" borderId="0" xfId="0" applyNumberFormat="1" applyFont="1" applyFill="1" applyBorder="1" applyAlignment="1">
      <alignment/>
    </xf>
    <xf numFmtId="43" fontId="12" fillId="2" borderId="2" xfId="0" applyNumberFormat="1" applyFont="1" applyFill="1" applyBorder="1" applyAlignment="1">
      <alignment/>
    </xf>
    <xf numFmtId="0" fontId="12" fillId="2" borderId="1" xfId="0" applyFont="1" applyFill="1" applyBorder="1" applyAlignment="1">
      <alignment/>
    </xf>
    <xf numFmtId="0" fontId="0" fillId="0" borderId="0" xfId="0" applyFill="1" applyAlignment="1" applyProtection="1">
      <alignment/>
      <protection/>
    </xf>
    <xf numFmtId="0" fontId="9" fillId="0" borderId="8" xfId="0" applyFont="1" applyFill="1" applyBorder="1" applyAlignment="1">
      <alignment wrapText="1"/>
    </xf>
    <xf numFmtId="0" fontId="9" fillId="3" borderId="7" xfId="0" applyFont="1" applyFill="1" applyBorder="1" applyAlignment="1">
      <alignment wrapText="1"/>
    </xf>
    <xf numFmtId="43" fontId="9" fillId="0" borderId="8" xfId="0" applyNumberFormat="1" applyFont="1" applyFill="1" applyBorder="1" applyAlignment="1">
      <alignment horizontal="center" wrapText="1"/>
    </xf>
    <xf numFmtId="0" fontId="0" fillId="0" borderId="8" xfId="0" applyFont="1" applyBorder="1" applyAlignment="1">
      <alignment/>
    </xf>
    <xf numFmtId="42" fontId="0" fillId="0" borderId="8" xfId="0" applyNumberFormat="1" applyFill="1" applyBorder="1" applyAlignment="1">
      <alignment/>
    </xf>
    <xf numFmtId="0" fontId="0" fillId="0" borderId="9" xfId="0" applyFont="1" applyBorder="1" applyAlignment="1">
      <alignment/>
    </xf>
    <xf numFmtId="0" fontId="1" fillId="0" borderId="0" xfId="0" applyFont="1" applyFill="1" applyBorder="1" applyAlignment="1">
      <alignment/>
    </xf>
    <xf numFmtId="0" fontId="0" fillId="0" borderId="0" xfId="0" applyFont="1" applyFill="1" applyAlignment="1">
      <alignment wrapText="1"/>
    </xf>
    <xf numFmtId="0" fontId="0" fillId="0" borderId="0" xfId="0" applyAlignment="1">
      <alignment wrapText="1"/>
    </xf>
    <xf numFmtId="0" fontId="2" fillId="2" borderId="3" xfId="0" applyFont="1" applyFill="1" applyBorder="1" applyAlignment="1">
      <alignment/>
    </xf>
    <xf numFmtId="0" fontId="0" fillId="0" borderId="5" xfId="0" applyBorder="1" applyAlignment="1">
      <alignment/>
    </xf>
    <xf numFmtId="0" fontId="3" fillId="2" borderId="1" xfId="0" applyFont="1" applyFill="1" applyBorder="1" applyAlignment="1">
      <alignment/>
    </xf>
    <xf numFmtId="0" fontId="0" fillId="0" borderId="2" xfId="0" applyBorder="1" applyAlignment="1">
      <alignment/>
    </xf>
    <xf numFmtId="0" fontId="7" fillId="2" borderId="1" xfId="0" applyFont="1" applyFill="1" applyBorder="1" applyAlignment="1">
      <alignment/>
    </xf>
    <xf numFmtId="0" fontId="7" fillId="2" borderId="13" xfId="0" applyFont="1" applyFill="1" applyBorder="1" applyAlignment="1">
      <alignment/>
    </xf>
    <xf numFmtId="0" fontId="0" fillId="0" borderId="11" xfId="0" applyBorder="1" applyAlignment="1">
      <alignment/>
    </xf>
    <xf numFmtId="0" fontId="0" fillId="0" borderId="4" xfId="0" applyBorder="1" applyAlignment="1">
      <alignment/>
    </xf>
    <xf numFmtId="0" fontId="0" fillId="0" borderId="0" xfId="0" applyAlignment="1">
      <alignment/>
    </xf>
    <xf numFmtId="0" fontId="1" fillId="2" borderId="13" xfId="0" applyFont="1" applyFill="1" applyBorder="1" applyAlignment="1">
      <alignment/>
    </xf>
    <xf numFmtId="0" fontId="0" fillId="2" borderId="10" xfId="0" applyFill="1" applyBorder="1" applyAlignment="1">
      <alignment/>
    </xf>
    <xf numFmtId="164" fontId="2" fillId="2" borderId="3" xfId="15" applyNumberFormat="1" applyFont="1" applyFill="1" applyBorder="1" applyAlignment="1">
      <alignment/>
    </xf>
    <xf numFmtId="164" fontId="3" fillId="2" borderId="1" xfId="15" applyNumberFormat="1" applyFont="1" applyFill="1" applyBorder="1" applyAlignment="1">
      <alignment/>
    </xf>
    <xf numFmtId="0" fontId="7" fillId="2" borderId="1" xfId="0" applyFont="1" applyFill="1" applyBorder="1" applyAlignment="1">
      <alignment horizontal="left"/>
    </xf>
  </cellXfs>
  <cellStyles count="7">
    <cellStyle name="Normal" xfId="0"/>
    <cellStyle name="Comma" xfId="15"/>
    <cellStyle name="Comma [0]" xfId="16"/>
    <cellStyle name="Currency" xfId="17"/>
    <cellStyle name="Currency [0]" xfId="18"/>
    <cellStyle name="Normal_Comparative SRECNA FY 200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23"/>
  <sheetViews>
    <sheetView tabSelected="1" workbookViewId="0" topLeftCell="A2">
      <selection activeCell="A2" sqref="A2"/>
    </sheetView>
  </sheetViews>
  <sheetFormatPr defaultColWidth="9.140625" defaultRowHeight="12.75"/>
  <cols>
    <col min="1" max="1" width="2.7109375" style="1" customWidth="1"/>
    <col min="2" max="2" width="70.7109375" style="2" customWidth="1"/>
    <col min="3" max="3" width="14.7109375" style="3" customWidth="1"/>
    <col min="4" max="4" width="4.7109375" style="4" hidden="1" customWidth="1"/>
    <col min="5" max="5" width="14.7109375" style="2" customWidth="1"/>
    <col min="6" max="16384" width="9.140625" style="2" customWidth="1"/>
  </cols>
  <sheetData>
    <row r="1" spans="1:3" ht="12.75" hidden="1">
      <c r="A1" s="1" t="s">
        <v>353</v>
      </c>
      <c r="B1" s="2" t="s">
        <v>354</v>
      </c>
      <c r="C1" s="3" t="s">
        <v>355</v>
      </c>
    </row>
    <row r="2" spans="1:5" s="10" customFormat="1" ht="15.75" customHeight="1">
      <c r="A2" s="5" t="s">
        <v>356</v>
      </c>
      <c r="B2" s="6"/>
      <c r="C2" s="7"/>
      <c r="D2" s="8"/>
      <c r="E2" s="9"/>
    </row>
    <row r="3" spans="1:5" s="10" customFormat="1" ht="15.75" customHeight="1">
      <c r="A3" s="11" t="s">
        <v>357</v>
      </c>
      <c r="B3" s="12"/>
      <c r="C3" s="13"/>
      <c r="D3" s="14"/>
      <c r="E3" s="15"/>
    </row>
    <row r="4" spans="1:5" s="10" customFormat="1" ht="15.75" customHeight="1">
      <c r="A4" s="11" t="s">
        <v>358</v>
      </c>
      <c r="B4" s="16"/>
      <c r="C4" s="13"/>
      <c r="D4" s="14"/>
      <c r="E4" s="15"/>
    </row>
    <row r="5" spans="1:5" s="22" customFormat="1" ht="12.75" customHeight="1">
      <c r="A5" s="17" t="s">
        <v>359</v>
      </c>
      <c r="B5" s="18"/>
      <c r="C5" s="19"/>
      <c r="D5" s="20"/>
      <c r="E5" s="21"/>
    </row>
    <row r="6" spans="1:5" s="22" customFormat="1" ht="12.75" customHeight="1">
      <c r="A6" s="23"/>
      <c r="B6" s="24"/>
      <c r="C6" s="25">
        <v>2003</v>
      </c>
      <c r="D6" s="26"/>
      <c r="E6" s="25">
        <v>2002</v>
      </c>
    </row>
    <row r="7" spans="1:5" s="29" customFormat="1" ht="12.75" customHeight="1">
      <c r="A7" s="23" t="s">
        <v>360</v>
      </c>
      <c r="B7" s="24"/>
      <c r="C7" s="27"/>
      <c r="D7" s="28"/>
      <c r="E7" s="27"/>
    </row>
    <row r="8" spans="1:5" s="34" customFormat="1" ht="12.75" customHeight="1">
      <c r="A8" s="30"/>
      <c r="B8" s="31"/>
      <c r="C8" s="32"/>
      <c r="D8" s="33"/>
      <c r="E8" s="32"/>
    </row>
    <row r="9" spans="1:5" s="29" customFormat="1" ht="12.75" customHeight="1">
      <c r="A9" s="23" t="s">
        <v>361</v>
      </c>
      <c r="B9" s="24"/>
      <c r="C9" s="27"/>
      <c r="D9" s="28"/>
      <c r="E9" s="27"/>
    </row>
    <row r="10" spans="1:5" s="34" customFormat="1" ht="12.75" customHeight="1">
      <c r="A10" s="30"/>
      <c r="B10" s="31" t="s">
        <v>362</v>
      </c>
      <c r="C10" s="35">
        <v>7699</v>
      </c>
      <c r="D10" s="36" t="s">
        <v>363</v>
      </c>
      <c r="E10" s="35">
        <v>12587</v>
      </c>
    </row>
    <row r="11" spans="1:5" s="34" customFormat="1" ht="12.75" customHeight="1">
      <c r="A11" s="30"/>
      <c r="B11" s="31" t="s">
        <v>364</v>
      </c>
      <c r="C11" s="37">
        <v>14067</v>
      </c>
      <c r="D11" s="38" t="s">
        <v>365</v>
      </c>
      <c r="E11" s="37">
        <v>24400</v>
      </c>
    </row>
    <row r="12" spans="1:5" s="34" customFormat="1" ht="12.75" customHeight="1">
      <c r="A12" s="30"/>
      <c r="B12" s="31" t="s">
        <v>366</v>
      </c>
      <c r="C12" s="37">
        <v>0</v>
      </c>
      <c r="D12" s="39"/>
      <c r="E12" s="37">
        <v>0</v>
      </c>
    </row>
    <row r="13" spans="1:5" s="34" customFormat="1" ht="12.75" customHeight="1">
      <c r="A13" s="30"/>
      <c r="B13" s="31" t="s">
        <v>367</v>
      </c>
      <c r="C13" s="37">
        <v>0</v>
      </c>
      <c r="D13" s="39"/>
      <c r="E13" s="37">
        <v>0</v>
      </c>
    </row>
    <row r="14" spans="1:5" s="34" customFormat="1" ht="12.75" customHeight="1">
      <c r="A14" s="30"/>
      <c r="B14" s="31" t="s">
        <v>368</v>
      </c>
      <c r="C14" s="37">
        <v>890</v>
      </c>
      <c r="D14" s="39"/>
      <c r="E14" s="37">
        <v>1068</v>
      </c>
    </row>
    <row r="15" spans="1:5" s="34" customFormat="1" ht="12.75" customHeight="1">
      <c r="A15" s="30"/>
      <c r="B15" s="31" t="s">
        <v>369</v>
      </c>
      <c r="C15" s="37">
        <v>28</v>
      </c>
      <c r="D15" s="39"/>
      <c r="E15" s="37">
        <v>0</v>
      </c>
    </row>
    <row r="16" spans="1:5" s="34" customFormat="1" ht="12.75" customHeight="1">
      <c r="A16" s="30"/>
      <c r="B16" s="31"/>
      <c r="C16" s="37"/>
      <c r="D16" s="39"/>
      <c r="E16" s="37"/>
    </row>
    <row r="17" spans="1:5" s="29" customFormat="1" ht="12.75" customHeight="1">
      <c r="A17" s="23" t="s">
        <v>370</v>
      </c>
      <c r="B17" s="24"/>
      <c r="C17" s="40">
        <f>SUM(C10:C15)</f>
        <v>22684</v>
      </c>
      <c r="D17" s="41"/>
      <c r="E17" s="40">
        <f>SUM(E10:E15)</f>
        <v>38055</v>
      </c>
    </row>
    <row r="18" spans="1:5" s="34" customFormat="1" ht="12.75" customHeight="1">
      <c r="A18" s="30"/>
      <c r="B18" s="31"/>
      <c r="C18" s="37"/>
      <c r="D18" s="39"/>
      <c r="E18" s="37"/>
    </row>
    <row r="19" spans="1:5" s="29" customFormat="1" ht="12.75" customHeight="1">
      <c r="A19" s="23" t="s">
        <v>371</v>
      </c>
      <c r="B19" s="24"/>
      <c r="C19" s="40"/>
      <c r="D19" s="41"/>
      <c r="E19" s="40"/>
    </row>
    <row r="20" spans="1:5" s="34" customFormat="1" ht="12.75" customHeight="1">
      <c r="A20" s="30"/>
      <c r="B20" s="31" t="s">
        <v>372</v>
      </c>
      <c r="C20" s="37">
        <v>0</v>
      </c>
      <c r="D20" s="39"/>
      <c r="E20" s="37">
        <v>0</v>
      </c>
    </row>
    <row r="21" spans="1:5" s="34" customFormat="1" ht="12.75" customHeight="1">
      <c r="A21" s="30"/>
      <c r="B21" s="31" t="s">
        <v>373</v>
      </c>
      <c r="C21" s="37">
        <v>0</v>
      </c>
      <c r="D21" s="39"/>
      <c r="E21" s="37">
        <v>0</v>
      </c>
    </row>
    <row r="22" spans="1:5" s="34" customFormat="1" ht="12.75" customHeight="1">
      <c r="A22" s="30"/>
      <c r="B22" s="31" t="s">
        <v>374</v>
      </c>
      <c r="C22" s="37">
        <v>0</v>
      </c>
      <c r="D22" s="39"/>
      <c r="E22" s="37">
        <v>0</v>
      </c>
    </row>
    <row r="23" spans="1:5" s="34" customFormat="1" ht="12.75" customHeight="1">
      <c r="A23" s="30"/>
      <c r="B23" s="31" t="s">
        <v>375</v>
      </c>
      <c r="C23" s="37">
        <v>42668</v>
      </c>
      <c r="D23" s="39"/>
      <c r="E23" s="37">
        <v>41109</v>
      </c>
    </row>
    <row r="24" spans="1:5" s="34" customFormat="1" ht="12.75" customHeight="1">
      <c r="A24" s="30"/>
      <c r="B24" s="31" t="s">
        <v>376</v>
      </c>
      <c r="C24" s="37">
        <v>44948</v>
      </c>
      <c r="D24" s="39"/>
      <c r="E24" s="37">
        <v>44055</v>
      </c>
    </row>
    <row r="25" spans="1:5" s="34" customFormat="1" ht="12.75" customHeight="1">
      <c r="A25" s="30"/>
      <c r="B25" s="31"/>
      <c r="C25" s="37"/>
      <c r="D25" s="39"/>
      <c r="E25" s="37"/>
    </row>
    <row r="26" spans="1:5" s="29" customFormat="1" ht="12.75" customHeight="1">
      <c r="A26" s="23" t="s">
        <v>377</v>
      </c>
      <c r="B26" s="24"/>
      <c r="C26" s="40">
        <f>SUM(C20:C24)</f>
        <v>87616</v>
      </c>
      <c r="D26" s="41"/>
      <c r="E26" s="40">
        <f>SUM(E20:E24)</f>
        <v>85164</v>
      </c>
    </row>
    <row r="27" spans="1:5" s="34" customFormat="1" ht="12.75" customHeight="1">
      <c r="A27" s="30"/>
      <c r="B27" s="31"/>
      <c r="C27" s="32"/>
      <c r="D27" s="33"/>
      <c r="E27" s="32"/>
    </row>
    <row r="28" spans="1:5" s="29" customFormat="1" ht="12.75" customHeight="1">
      <c r="A28" s="23" t="s">
        <v>378</v>
      </c>
      <c r="B28" s="24"/>
      <c r="C28" s="42">
        <f>C17+C26</f>
        <v>110300</v>
      </c>
      <c r="D28" s="28"/>
      <c r="E28" s="42">
        <f>E17+E26</f>
        <v>123219</v>
      </c>
    </row>
    <row r="29" spans="1:5" s="34" customFormat="1" ht="12.75" customHeight="1">
      <c r="A29" s="30"/>
      <c r="B29" s="31"/>
      <c r="C29" s="32"/>
      <c r="D29" s="33"/>
      <c r="E29" s="32"/>
    </row>
    <row r="30" spans="1:5" s="29" customFormat="1" ht="12.75" customHeight="1">
      <c r="A30" s="23" t="s">
        <v>379</v>
      </c>
      <c r="B30" s="24"/>
      <c r="C30" s="27"/>
      <c r="D30" s="28"/>
      <c r="E30" s="27"/>
    </row>
    <row r="31" spans="1:5" s="34" customFormat="1" ht="12.75" customHeight="1">
      <c r="A31" s="23"/>
      <c r="B31" s="24"/>
      <c r="C31" s="32"/>
      <c r="D31" s="33"/>
      <c r="E31" s="32"/>
    </row>
    <row r="32" spans="1:5" s="29" customFormat="1" ht="12.75" customHeight="1">
      <c r="A32" s="23" t="s">
        <v>380</v>
      </c>
      <c r="B32" s="24"/>
      <c r="C32" s="27"/>
      <c r="D32" s="28"/>
      <c r="E32" s="27"/>
    </row>
    <row r="33" spans="1:5" s="34" customFormat="1" ht="12.75" customHeight="1">
      <c r="A33" s="30"/>
      <c r="B33" s="31" t="s">
        <v>381</v>
      </c>
      <c r="C33" s="35">
        <v>8198</v>
      </c>
      <c r="D33" s="33"/>
      <c r="E33" s="35">
        <v>10510</v>
      </c>
    </row>
    <row r="34" spans="1:5" s="34" customFormat="1" ht="12.75" customHeight="1">
      <c r="A34" s="30"/>
      <c r="B34" s="31" t="s">
        <v>382</v>
      </c>
      <c r="C34" s="37">
        <v>2820</v>
      </c>
      <c r="D34" s="38" t="s">
        <v>383</v>
      </c>
      <c r="E34" s="37">
        <v>2850</v>
      </c>
    </row>
    <row r="35" spans="1:5" s="34" customFormat="1" ht="12.75" customHeight="1">
      <c r="A35" s="30"/>
      <c r="B35" s="31" t="s">
        <v>384</v>
      </c>
      <c r="C35" s="37">
        <v>831</v>
      </c>
      <c r="D35" s="39"/>
      <c r="E35" s="37">
        <v>787</v>
      </c>
    </row>
    <row r="36" spans="1:5" s="34" customFormat="1" ht="12.75" customHeight="1">
      <c r="A36" s="30"/>
      <c r="B36" s="31" t="s">
        <v>385</v>
      </c>
      <c r="C36" s="37">
        <v>1763</v>
      </c>
      <c r="D36" s="38" t="s">
        <v>386</v>
      </c>
      <c r="E36" s="37">
        <v>2446</v>
      </c>
    </row>
    <row r="37" spans="1:5" s="34" customFormat="1" ht="12.75" customHeight="1">
      <c r="A37" s="30"/>
      <c r="B37" s="31" t="s">
        <v>387</v>
      </c>
      <c r="C37" s="37">
        <v>2004</v>
      </c>
      <c r="D37" s="39"/>
      <c r="E37" s="37">
        <v>5470</v>
      </c>
    </row>
    <row r="38" spans="1:5" s="34" customFormat="1" ht="12.75" customHeight="1">
      <c r="A38" s="30"/>
      <c r="B38" s="31" t="s">
        <v>388</v>
      </c>
      <c r="C38" s="37">
        <v>0</v>
      </c>
      <c r="D38" s="39"/>
      <c r="E38" s="37">
        <v>0</v>
      </c>
    </row>
    <row r="39" spans="1:5" s="34" customFormat="1" ht="12.75" customHeight="1">
      <c r="A39" s="30"/>
      <c r="B39" s="31"/>
      <c r="C39" s="37"/>
      <c r="D39" s="39"/>
      <c r="E39" s="37"/>
    </row>
    <row r="40" spans="1:5" s="29" customFormat="1" ht="12.75" customHeight="1">
      <c r="A40" s="23" t="s">
        <v>389</v>
      </c>
      <c r="B40" s="24"/>
      <c r="C40" s="40">
        <f>SUM(C33:C38)</f>
        <v>15616</v>
      </c>
      <c r="D40" s="41"/>
      <c r="E40" s="40">
        <f>SUM(E33:E38)</f>
        <v>22063</v>
      </c>
    </row>
    <row r="41" spans="1:5" s="34" customFormat="1" ht="12.75" customHeight="1">
      <c r="A41" s="30"/>
      <c r="B41" s="31"/>
      <c r="C41" s="37"/>
      <c r="D41" s="39"/>
      <c r="E41" s="37"/>
    </row>
    <row r="42" spans="1:5" s="29" customFormat="1" ht="12.75" customHeight="1">
      <c r="A42" s="23" t="s">
        <v>390</v>
      </c>
      <c r="B42" s="24"/>
      <c r="C42" s="40"/>
      <c r="D42" s="41"/>
      <c r="E42" s="40"/>
    </row>
    <row r="43" spans="1:5" ht="12.75" customHeight="1">
      <c r="A43" s="30"/>
      <c r="B43" s="31"/>
      <c r="C43" s="37"/>
      <c r="D43" s="39"/>
      <c r="E43" s="37"/>
    </row>
    <row r="44" spans="1:5" s="34" customFormat="1" ht="12.75" customHeight="1">
      <c r="A44" s="30"/>
      <c r="B44" s="31" t="s">
        <v>391</v>
      </c>
      <c r="C44" s="37">
        <v>0</v>
      </c>
      <c r="D44" s="39"/>
      <c r="E44" s="37">
        <v>0</v>
      </c>
    </row>
    <row r="45" spans="1:5" s="34" customFormat="1" ht="12.75" customHeight="1">
      <c r="A45" s="30"/>
      <c r="B45" s="31"/>
      <c r="C45" s="37"/>
      <c r="D45" s="39"/>
      <c r="E45" s="37"/>
    </row>
    <row r="46" spans="1:5" s="29" customFormat="1" ht="12.75" customHeight="1">
      <c r="A46" s="23" t="s">
        <v>392</v>
      </c>
      <c r="B46" s="24"/>
      <c r="C46" s="37">
        <v>0</v>
      </c>
      <c r="D46" s="39"/>
      <c r="E46" s="37">
        <v>0</v>
      </c>
    </row>
    <row r="47" spans="1:5" s="34" customFormat="1" ht="12.75" customHeight="1">
      <c r="A47" s="30"/>
      <c r="B47" s="31"/>
      <c r="C47" s="37"/>
      <c r="D47" s="39"/>
      <c r="E47" s="37"/>
    </row>
    <row r="48" spans="1:5" s="29" customFormat="1" ht="12.75" customHeight="1">
      <c r="A48" s="23" t="s">
        <v>393</v>
      </c>
      <c r="B48" s="24"/>
      <c r="C48" s="40">
        <f>C46+C40</f>
        <v>15616</v>
      </c>
      <c r="D48" s="41"/>
      <c r="E48" s="40">
        <f>E46+E40</f>
        <v>22063</v>
      </c>
    </row>
    <row r="49" spans="1:5" s="34" customFormat="1" ht="12.75" customHeight="1">
      <c r="A49" s="30"/>
      <c r="B49" s="31"/>
      <c r="C49" s="37"/>
      <c r="D49" s="39"/>
      <c r="E49" s="37"/>
    </row>
    <row r="50" spans="1:5" s="34" customFormat="1" ht="12.75" customHeight="1">
      <c r="A50" s="23" t="s">
        <v>394</v>
      </c>
      <c r="B50" s="24"/>
      <c r="C50" s="37"/>
      <c r="D50" s="39"/>
      <c r="E50" s="37"/>
    </row>
    <row r="51" spans="1:5" s="34" customFormat="1" ht="12.75" customHeight="1">
      <c r="A51" s="30"/>
      <c r="B51" s="31"/>
      <c r="C51" s="37"/>
      <c r="D51" s="39"/>
      <c r="E51" s="37"/>
    </row>
    <row r="52" spans="1:5" s="34" customFormat="1" ht="12.75" customHeight="1">
      <c r="A52" s="30" t="s">
        <v>395</v>
      </c>
      <c r="B52" s="31"/>
      <c r="C52" s="37">
        <v>44948</v>
      </c>
      <c r="D52" s="39"/>
      <c r="E52" s="37">
        <v>43532</v>
      </c>
    </row>
    <row r="53" spans="1:5" s="34" customFormat="1" ht="12.75" customHeight="1">
      <c r="A53" s="30" t="s">
        <v>396</v>
      </c>
      <c r="B53" s="31"/>
      <c r="C53" s="37"/>
      <c r="D53" s="39"/>
      <c r="E53" s="37"/>
    </row>
    <row r="54" spans="1:5" s="34" customFormat="1" ht="12.75" customHeight="1">
      <c r="A54" s="30"/>
      <c r="B54" s="31" t="s">
        <v>397</v>
      </c>
      <c r="C54" s="37">
        <v>1508</v>
      </c>
      <c r="D54" s="39"/>
      <c r="E54" s="37">
        <v>1340</v>
      </c>
    </row>
    <row r="55" spans="1:5" s="34" customFormat="1" ht="12.75" customHeight="1">
      <c r="A55" s="30"/>
      <c r="B55" s="31" t="s">
        <v>398</v>
      </c>
      <c r="C55" s="37">
        <v>7459</v>
      </c>
      <c r="D55" s="39"/>
      <c r="E55" s="37">
        <v>9702</v>
      </c>
    </row>
    <row r="56" spans="1:5" s="34" customFormat="1" ht="12.75" customHeight="1">
      <c r="A56" s="30" t="s">
        <v>399</v>
      </c>
      <c r="B56" s="31"/>
      <c r="C56" s="37">
        <v>40769</v>
      </c>
      <c r="D56" s="39"/>
      <c r="E56" s="37">
        <v>46582</v>
      </c>
    </row>
    <row r="57" spans="1:5" s="29" customFormat="1" ht="12.75" customHeight="1">
      <c r="A57" s="23"/>
      <c r="B57" s="24"/>
      <c r="C57" s="40"/>
      <c r="D57" s="41"/>
      <c r="E57" s="40"/>
    </row>
    <row r="58" spans="1:5" s="29" customFormat="1" ht="12.75" customHeight="1">
      <c r="A58" s="23" t="s">
        <v>400</v>
      </c>
      <c r="B58" s="24"/>
      <c r="C58" s="40">
        <f>SUM(C52:C56)</f>
        <v>94684</v>
      </c>
      <c r="D58" s="41"/>
      <c r="E58" s="40">
        <f>SUM(E52:E56)</f>
        <v>101156</v>
      </c>
    </row>
    <row r="59" spans="1:5" s="34" customFormat="1" ht="12.75" customHeight="1">
      <c r="A59" s="30"/>
      <c r="B59" s="31"/>
      <c r="C59" s="32"/>
      <c r="D59" s="33"/>
      <c r="E59" s="32"/>
    </row>
    <row r="60" spans="1:5" s="29" customFormat="1" ht="12.75" customHeight="1">
      <c r="A60" s="23" t="s">
        <v>401</v>
      </c>
      <c r="B60" s="24"/>
      <c r="C60" s="42">
        <f>C58+C48</f>
        <v>110300</v>
      </c>
      <c r="D60" s="28"/>
      <c r="E60" s="42">
        <f>E58+E48</f>
        <v>123219</v>
      </c>
    </row>
    <row r="61" spans="1:4" s="34" customFormat="1" ht="12.75" customHeight="1" hidden="1">
      <c r="A61" s="30"/>
      <c r="B61" s="31"/>
      <c r="C61" s="43"/>
      <c r="D61" s="33"/>
    </row>
    <row r="62" spans="1:4" s="46" customFormat="1" ht="11.25" hidden="1">
      <c r="A62" s="44" t="s">
        <v>402</v>
      </c>
      <c r="B62" s="33"/>
      <c r="C62" s="45"/>
      <c r="D62" s="33"/>
    </row>
    <row r="63" spans="1:4" s="46" customFormat="1" ht="11.25" hidden="1">
      <c r="A63" s="47" t="s">
        <v>403</v>
      </c>
      <c r="B63" s="33"/>
      <c r="C63" s="45"/>
      <c r="D63" s="33"/>
    </row>
    <row r="64" spans="1:4" s="46" customFormat="1" ht="11.25" hidden="1">
      <c r="A64" s="47" t="s">
        <v>404</v>
      </c>
      <c r="B64" s="33"/>
      <c r="C64" s="45"/>
      <c r="D64" s="33"/>
    </row>
    <row r="65" spans="1:4" s="46" customFormat="1" ht="11.25" hidden="1">
      <c r="A65" s="47" t="s">
        <v>405</v>
      </c>
      <c r="B65" s="33"/>
      <c r="C65" s="45"/>
      <c r="D65" s="33"/>
    </row>
    <row r="66" spans="1:3" ht="12.75">
      <c r="A66" s="48"/>
      <c r="C66" s="48"/>
    </row>
    <row r="67" spans="1:3" ht="12.75">
      <c r="A67" s="34"/>
      <c r="C67" s="34"/>
    </row>
    <row r="68" spans="1:3" ht="12.75">
      <c r="A68" s="34"/>
      <c r="C68" s="34"/>
    </row>
    <row r="69" spans="1:3" ht="12.75">
      <c r="A69" s="34"/>
      <c r="C69" s="34"/>
    </row>
    <row r="70" spans="1:3" ht="12.75">
      <c r="A70" s="34"/>
      <c r="C70" s="34"/>
    </row>
    <row r="71" spans="3:5" ht="12.75">
      <c r="C71" s="34"/>
      <c r="E71" s="34"/>
    </row>
    <row r="72" spans="3:5" ht="12.75">
      <c r="C72" s="34"/>
      <c r="E72" s="34"/>
    </row>
    <row r="73" spans="3:5" ht="12.75">
      <c r="C73" s="34"/>
      <c r="E73" s="34"/>
    </row>
    <row r="74" spans="3:5" ht="12.75">
      <c r="C74" s="34"/>
      <c r="E74" s="34"/>
    </row>
    <row r="75" spans="3:5" ht="12.75">
      <c r="C75" s="34"/>
      <c r="E75" s="34"/>
    </row>
    <row r="76" spans="3:5" ht="12.75">
      <c r="C76" s="34"/>
      <c r="E76" s="34"/>
    </row>
    <row r="77" spans="3:5" ht="12.75">
      <c r="C77" s="34"/>
      <c r="E77" s="34"/>
    </row>
    <row r="78" spans="3:5" ht="12.75">
      <c r="C78" s="34"/>
      <c r="E78" s="34"/>
    </row>
    <row r="79" spans="3:5" ht="12.75">
      <c r="C79" s="34"/>
      <c r="E79" s="34"/>
    </row>
    <row r="80" spans="3:5" ht="12.75">
      <c r="C80" s="34"/>
      <c r="E80" s="34"/>
    </row>
    <row r="81" spans="3:5" ht="12.75">
      <c r="C81" s="34"/>
      <c r="E81" s="34"/>
    </row>
    <row r="82" spans="3:5" ht="12.75">
      <c r="C82" s="34"/>
      <c r="E82" s="34"/>
    </row>
    <row r="83" spans="3:5" ht="12.75">
      <c r="C83" s="34"/>
      <c r="E83" s="34"/>
    </row>
    <row r="84" spans="3:5" ht="12.75">
      <c r="C84" s="34"/>
      <c r="E84" s="34"/>
    </row>
    <row r="85" spans="3:5" ht="12.75">
      <c r="C85" s="34"/>
      <c r="E85" s="34"/>
    </row>
    <row r="86" spans="3:5" ht="12.75">
      <c r="C86" s="34"/>
      <c r="E86" s="34"/>
    </row>
    <row r="87" spans="3:5" ht="12.75">
      <c r="C87" s="34"/>
      <c r="E87" s="34"/>
    </row>
    <row r="88" spans="3:5" ht="12.75">
      <c r="C88" s="34"/>
      <c r="E88" s="34"/>
    </row>
    <row r="89" ht="12.75">
      <c r="C89" s="34"/>
    </row>
    <row r="90" ht="12.75">
      <c r="C90" s="34"/>
    </row>
    <row r="91" ht="12.75">
      <c r="C91" s="34"/>
    </row>
    <row r="92" ht="12.75">
      <c r="C92" s="34"/>
    </row>
    <row r="93" ht="12.75">
      <c r="C93" s="34"/>
    </row>
    <row r="94" ht="12.75">
      <c r="C94" s="34"/>
    </row>
    <row r="95" ht="12.75">
      <c r="C95" s="34"/>
    </row>
    <row r="96" ht="12.75">
      <c r="C96" s="34"/>
    </row>
    <row r="97" ht="12.75">
      <c r="C97" s="34"/>
    </row>
    <row r="98" ht="12.75">
      <c r="C98" s="34"/>
    </row>
    <row r="99" ht="12.75">
      <c r="C99" s="34"/>
    </row>
    <row r="100" ht="12.75">
      <c r="C100" s="34"/>
    </row>
    <row r="101" ht="12.75">
      <c r="C101" s="34"/>
    </row>
    <row r="102" ht="12.75">
      <c r="C102" s="34"/>
    </row>
    <row r="103" ht="12.75">
      <c r="C103" s="34"/>
    </row>
    <row r="104" ht="12.75">
      <c r="C104" s="34"/>
    </row>
    <row r="105" ht="12.75">
      <c r="C105" s="34"/>
    </row>
    <row r="106" ht="12.75">
      <c r="C106" s="34"/>
    </row>
    <row r="107" ht="12.75">
      <c r="C107" s="34"/>
    </row>
    <row r="108" ht="12.75">
      <c r="C108" s="34"/>
    </row>
    <row r="109" ht="12.75">
      <c r="C109" s="34"/>
    </row>
    <row r="110" ht="12.75">
      <c r="C110" s="34"/>
    </row>
    <row r="111" ht="12.75">
      <c r="C111" s="34"/>
    </row>
    <row r="112" ht="12.75">
      <c r="C112" s="34"/>
    </row>
    <row r="113" ht="12.75">
      <c r="C113" s="34"/>
    </row>
    <row r="114" ht="12.75">
      <c r="C114" s="34"/>
    </row>
    <row r="115" ht="12.75">
      <c r="C115" s="34"/>
    </row>
    <row r="116" ht="12.75">
      <c r="C116" s="34"/>
    </row>
    <row r="117" ht="12.75">
      <c r="C117" s="34"/>
    </row>
    <row r="118" ht="12.75">
      <c r="C118" s="34"/>
    </row>
    <row r="119" ht="12.75">
      <c r="C119" s="34"/>
    </row>
    <row r="120" ht="12.75">
      <c r="C120" s="34"/>
    </row>
    <row r="121" ht="12.75">
      <c r="C121" s="34"/>
    </row>
    <row r="122" ht="12.75">
      <c r="C122" s="34"/>
    </row>
    <row r="123" ht="12.75">
      <c r="C123" s="34"/>
    </row>
  </sheetData>
  <printOptions horizontalCentered="1"/>
  <pageMargins left="0.75" right="0.5" top="0.5" bottom="0.5" header="0.5" footer="0.5"/>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O26"/>
  <sheetViews>
    <sheetView workbookViewId="0" topLeftCell="B2">
      <selection activeCell="F31" sqref="F31"/>
    </sheetView>
  </sheetViews>
  <sheetFormatPr defaultColWidth="9.140625" defaultRowHeight="12.75" outlineLevelRow="1"/>
  <cols>
    <col min="1" max="1" width="0" style="422" hidden="1" customWidth="1"/>
    <col min="2" max="2" width="2.7109375" style="423" customWidth="1"/>
    <col min="3" max="3" width="40.7109375" style="422" customWidth="1"/>
    <col min="4" max="4" width="8.8515625" style="422" hidden="1" customWidth="1"/>
    <col min="5" max="5" width="16.421875" style="454" customWidth="1"/>
    <col min="6" max="6" width="14.7109375" style="454" customWidth="1"/>
    <col min="7" max="8" width="15.00390625" style="454" customWidth="1"/>
    <col min="9" max="9" width="15.28125" style="454" customWidth="1"/>
    <col min="10" max="10" width="16.00390625" style="454" customWidth="1"/>
    <col min="11" max="11" width="17.140625" style="454" customWidth="1"/>
    <col min="12" max="12" width="16.8515625" style="454" customWidth="1"/>
    <col min="13" max="15" width="0" style="404" hidden="1" customWidth="1"/>
    <col min="16" max="16384" width="9.140625" style="404" customWidth="1"/>
  </cols>
  <sheetData>
    <row r="1" spans="1:12" ht="12.75" hidden="1">
      <c r="A1" s="400" t="s">
        <v>194</v>
      </c>
      <c r="B1" s="400"/>
      <c r="C1" s="401" t="s">
        <v>1318</v>
      </c>
      <c r="D1" s="401" t="s">
        <v>195</v>
      </c>
      <c r="E1" s="402" t="s">
        <v>123</v>
      </c>
      <c r="F1" s="402" t="s">
        <v>1373</v>
      </c>
      <c r="G1" s="402" t="s">
        <v>196</v>
      </c>
      <c r="H1" s="402" t="s">
        <v>197</v>
      </c>
      <c r="I1" s="402" t="s">
        <v>198</v>
      </c>
      <c r="J1" s="402" t="s">
        <v>199</v>
      </c>
      <c r="K1" s="402" t="s">
        <v>128</v>
      </c>
      <c r="L1" s="403" t="s">
        <v>355</v>
      </c>
    </row>
    <row r="2" spans="1:15" s="410" customFormat="1" ht="15.75" customHeight="1">
      <c r="A2" s="405"/>
      <c r="B2" s="491" t="s">
        <v>356</v>
      </c>
      <c r="C2" s="498"/>
      <c r="D2" s="498"/>
      <c r="E2" s="498"/>
      <c r="F2" s="498"/>
      <c r="G2" s="406"/>
      <c r="H2" s="407"/>
      <c r="I2" s="408"/>
      <c r="J2" s="408"/>
      <c r="K2" s="408"/>
      <c r="L2" s="409"/>
      <c r="O2" s="351" t="s">
        <v>471</v>
      </c>
    </row>
    <row r="3" spans="1:15" s="410" customFormat="1" ht="15.75" customHeight="1">
      <c r="A3" s="405"/>
      <c r="B3" s="493" t="s">
        <v>200</v>
      </c>
      <c r="C3" s="499"/>
      <c r="D3" s="499"/>
      <c r="E3" s="499"/>
      <c r="F3" s="499"/>
      <c r="G3" s="411"/>
      <c r="H3" s="255"/>
      <c r="I3" s="412"/>
      <c r="J3" s="412"/>
      <c r="K3" s="412"/>
      <c r="L3" s="350"/>
      <c r="O3" s="351" t="s">
        <v>201</v>
      </c>
    </row>
    <row r="4" spans="1:15" s="321" customFormat="1" ht="15.75" customHeight="1">
      <c r="A4" s="413"/>
      <c r="B4" s="495" t="s">
        <v>178</v>
      </c>
      <c r="C4" s="499"/>
      <c r="D4" s="414"/>
      <c r="E4" s="415"/>
      <c r="F4" s="416"/>
      <c r="G4" s="415"/>
      <c r="H4" s="415"/>
      <c r="I4" s="415"/>
      <c r="J4" s="415"/>
      <c r="K4" s="415"/>
      <c r="L4" s="356"/>
      <c r="O4" s="316" t="s">
        <v>470</v>
      </c>
    </row>
    <row r="5" spans="1:12" s="332" customFormat="1" ht="12.75" customHeight="1">
      <c r="A5" s="417"/>
      <c r="B5" s="500"/>
      <c r="C5" s="501"/>
      <c r="D5" s="418"/>
      <c r="E5" s="419"/>
      <c r="F5" s="419"/>
      <c r="G5" s="420"/>
      <c r="H5" s="419"/>
      <c r="I5" s="419"/>
      <c r="J5" s="419"/>
      <c r="K5" s="419"/>
      <c r="L5" s="421"/>
    </row>
    <row r="6" spans="3:15" ht="12.75">
      <c r="C6" s="424"/>
      <c r="D6" s="425" t="s">
        <v>202</v>
      </c>
      <c r="E6" s="426" t="s">
        <v>203</v>
      </c>
      <c r="F6" s="427" t="s">
        <v>204</v>
      </c>
      <c r="G6" s="427" t="s">
        <v>205</v>
      </c>
      <c r="H6" s="427" t="s">
        <v>206</v>
      </c>
      <c r="I6" s="427" t="s">
        <v>207</v>
      </c>
      <c r="J6" s="428"/>
      <c r="K6" s="427" t="s">
        <v>208</v>
      </c>
      <c r="L6" s="427" t="s">
        <v>203</v>
      </c>
      <c r="O6" s="429"/>
    </row>
    <row r="7" spans="1:15" s="435" customFormat="1" ht="13.5" thickBot="1">
      <c r="A7" s="430"/>
      <c r="B7" s="431"/>
      <c r="C7" s="432"/>
      <c r="D7" s="433" t="s">
        <v>209</v>
      </c>
      <c r="E7" s="434">
        <v>37438</v>
      </c>
      <c r="F7" s="304" t="s">
        <v>210</v>
      </c>
      <c r="G7" s="304" t="s">
        <v>211</v>
      </c>
      <c r="H7" s="304" t="s">
        <v>212</v>
      </c>
      <c r="I7" s="304" t="s">
        <v>213</v>
      </c>
      <c r="J7" s="304" t="s">
        <v>135</v>
      </c>
      <c r="K7" s="304" t="s">
        <v>214</v>
      </c>
      <c r="L7" s="434">
        <v>37802</v>
      </c>
      <c r="O7" s="436"/>
    </row>
    <row r="8" spans="2:12" ht="12.75" customHeight="1" thickTop="1">
      <c r="B8" s="437" t="s">
        <v>215</v>
      </c>
      <c r="C8" s="438"/>
      <c r="D8" s="318"/>
      <c r="E8" s="291"/>
      <c r="F8" s="291"/>
      <c r="G8" s="291"/>
      <c r="H8" s="291"/>
      <c r="I8" s="291"/>
      <c r="J8" s="291"/>
      <c r="K8" s="291"/>
      <c r="L8" s="291"/>
    </row>
    <row r="9" spans="1:12" s="325" customFormat="1" ht="12.75" outlineLevel="1">
      <c r="A9" s="439" t="s">
        <v>216</v>
      </c>
      <c r="B9" s="440"/>
      <c r="C9" s="441" t="s">
        <v>217</v>
      </c>
      <c r="D9" s="122" t="s">
        <v>218</v>
      </c>
      <c r="E9" s="280">
        <v>194462.07</v>
      </c>
      <c r="F9" s="280">
        <v>0</v>
      </c>
      <c r="G9" s="280">
        <v>0</v>
      </c>
      <c r="H9" s="280">
        <v>6586.17</v>
      </c>
      <c r="I9" s="280">
        <v>0</v>
      </c>
      <c r="J9" s="280">
        <v>93574.85</v>
      </c>
      <c r="K9" s="280">
        <v>0</v>
      </c>
      <c r="L9" s="280">
        <f>E9+F9+G9+H9+I9+K9-J9</f>
        <v>107473.39000000001</v>
      </c>
    </row>
    <row r="10" spans="1:12" s="446" customFormat="1" ht="12.75" customHeight="1">
      <c r="A10" s="442" t="s">
        <v>219</v>
      </c>
      <c r="B10" s="443"/>
      <c r="C10" s="444" t="s">
        <v>220</v>
      </c>
      <c r="D10" s="445"/>
      <c r="E10" s="285">
        <v>194462.07</v>
      </c>
      <c r="F10" s="285">
        <v>0</v>
      </c>
      <c r="G10" s="285">
        <v>0</v>
      </c>
      <c r="H10" s="285">
        <v>6586.17</v>
      </c>
      <c r="I10" s="285">
        <v>0</v>
      </c>
      <c r="J10" s="285">
        <v>93574.85</v>
      </c>
      <c r="K10" s="285">
        <v>0</v>
      </c>
      <c r="L10" s="285">
        <f>E10+F10+G10+H10+I10+K10-J10</f>
        <v>107473.39000000001</v>
      </c>
    </row>
    <row r="11" spans="1:12" s="272" customFormat="1" ht="12.75" customHeight="1">
      <c r="A11" s="442"/>
      <c r="B11" s="443"/>
      <c r="C11" s="444"/>
      <c r="E11" s="285"/>
      <c r="F11" s="285"/>
      <c r="G11" s="285"/>
      <c r="H11" s="285"/>
      <c r="I11" s="285"/>
      <c r="J11" s="285"/>
      <c r="K11" s="285"/>
      <c r="L11" s="285"/>
    </row>
    <row r="12" spans="1:12" s="325" customFormat="1" ht="12.75" customHeight="1">
      <c r="A12" s="439"/>
      <c r="B12" s="447" t="s">
        <v>221</v>
      </c>
      <c r="C12" s="448"/>
      <c r="D12" s="272"/>
      <c r="E12" s="282"/>
      <c r="F12" s="282"/>
      <c r="G12" s="282"/>
      <c r="H12" s="282"/>
      <c r="I12" s="282"/>
      <c r="J12" s="282"/>
      <c r="K12" s="282"/>
      <c r="L12" s="282"/>
    </row>
    <row r="13" spans="1:12" s="325" customFormat="1" ht="12.75" outlineLevel="1">
      <c r="A13" s="439" t="s">
        <v>222</v>
      </c>
      <c r="B13" s="449"/>
      <c r="C13" s="448" t="s">
        <v>223</v>
      </c>
      <c r="D13" s="122" t="s">
        <v>224</v>
      </c>
      <c r="E13" s="282">
        <v>228790.34</v>
      </c>
      <c r="F13" s="282">
        <v>0</v>
      </c>
      <c r="G13" s="282">
        <v>0</v>
      </c>
      <c r="H13" s="282">
        <v>0</v>
      </c>
      <c r="I13" s="282">
        <v>0</v>
      </c>
      <c r="J13" s="282">
        <v>7527.47</v>
      </c>
      <c r="K13" s="282">
        <v>150000</v>
      </c>
      <c r="L13" s="282">
        <f aca="true" t="shared" si="0" ref="L13:L18">E13+F13+G13+H13+I13+K13-J13</f>
        <v>371262.87</v>
      </c>
    </row>
    <row r="14" spans="1:12" s="325" customFormat="1" ht="12.75" outlineLevel="1">
      <c r="A14" s="439" t="s">
        <v>225</v>
      </c>
      <c r="B14" s="449"/>
      <c r="C14" s="448" t="s">
        <v>226</v>
      </c>
      <c r="D14" s="122" t="s">
        <v>227</v>
      </c>
      <c r="E14" s="282">
        <v>33623.07</v>
      </c>
      <c r="F14" s="282">
        <v>0</v>
      </c>
      <c r="G14" s="282">
        <v>0</v>
      </c>
      <c r="H14" s="282">
        <v>0</v>
      </c>
      <c r="I14" s="282">
        <v>0</v>
      </c>
      <c r="J14" s="282">
        <v>9229</v>
      </c>
      <c r="K14" s="282">
        <v>11000</v>
      </c>
      <c r="L14" s="282">
        <f t="shared" si="0"/>
        <v>35394.07</v>
      </c>
    </row>
    <row r="15" spans="1:12" s="325" customFormat="1" ht="12.75" outlineLevel="1">
      <c r="A15" s="439" t="s">
        <v>228</v>
      </c>
      <c r="B15" s="449"/>
      <c r="C15" s="448" t="s">
        <v>229</v>
      </c>
      <c r="D15" s="122" t="s">
        <v>230</v>
      </c>
      <c r="E15" s="282">
        <v>144476.1</v>
      </c>
      <c r="F15" s="282">
        <v>0</v>
      </c>
      <c r="G15" s="282">
        <v>0</v>
      </c>
      <c r="H15" s="282">
        <v>0</v>
      </c>
      <c r="I15" s="282">
        <v>0</v>
      </c>
      <c r="J15" s="282">
        <v>42943.63</v>
      </c>
      <c r="K15" s="282">
        <v>6232</v>
      </c>
      <c r="L15" s="282">
        <f t="shared" si="0"/>
        <v>107764.47</v>
      </c>
    </row>
    <row r="16" spans="1:12" s="325" customFormat="1" ht="12.75" outlineLevel="1">
      <c r="A16" s="439" t="s">
        <v>231</v>
      </c>
      <c r="B16" s="449"/>
      <c r="C16" s="448" t="s">
        <v>232</v>
      </c>
      <c r="D16" s="122" t="s">
        <v>233</v>
      </c>
      <c r="E16" s="282">
        <v>74246.16</v>
      </c>
      <c r="F16" s="282">
        <v>0</v>
      </c>
      <c r="G16" s="282">
        <v>0</v>
      </c>
      <c r="H16" s="282">
        <v>0</v>
      </c>
      <c r="I16" s="282">
        <v>0</v>
      </c>
      <c r="J16" s="282">
        <v>0</v>
      </c>
      <c r="K16" s="282">
        <v>14400</v>
      </c>
      <c r="L16" s="282">
        <f t="shared" si="0"/>
        <v>88646.16</v>
      </c>
    </row>
    <row r="17" spans="1:12" s="325" customFormat="1" ht="12.75" outlineLevel="1">
      <c r="A17" s="439" t="s">
        <v>234</v>
      </c>
      <c r="B17" s="449"/>
      <c r="C17" s="448" t="s">
        <v>235</v>
      </c>
      <c r="D17" s="122" t="s">
        <v>236</v>
      </c>
      <c r="E17" s="282">
        <v>275481.43</v>
      </c>
      <c r="F17" s="282">
        <v>0</v>
      </c>
      <c r="G17" s="282">
        <v>0</v>
      </c>
      <c r="H17" s="282">
        <v>0</v>
      </c>
      <c r="I17" s="282">
        <v>0</v>
      </c>
      <c r="J17" s="282">
        <v>-16083.03</v>
      </c>
      <c r="K17" s="282">
        <v>72177.62</v>
      </c>
      <c r="L17" s="282">
        <f t="shared" si="0"/>
        <v>363742.08</v>
      </c>
    </row>
    <row r="18" spans="1:12" s="325" customFormat="1" ht="12.75" outlineLevel="1">
      <c r="A18" s="439" t="s">
        <v>237</v>
      </c>
      <c r="B18" s="449"/>
      <c r="C18" s="448" t="s">
        <v>238</v>
      </c>
      <c r="D18" s="122" t="s">
        <v>239</v>
      </c>
      <c r="E18" s="282">
        <v>467008.07</v>
      </c>
      <c r="F18" s="282">
        <v>0</v>
      </c>
      <c r="G18" s="282">
        <v>0</v>
      </c>
      <c r="H18" s="282">
        <v>0</v>
      </c>
      <c r="I18" s="282">
        <v>0</v>
      </c>
      <c r="J18" s="282">
        <v>143.63</v>
      </c>
      <c r="K18" s="282">
        <v>-466864.44</v>
      </c>
      <c r="L18" s="282">
        <f t="shared" si="0"/>
        <v>4.661160346586257E-12</v>
      </c>
    </row>
    <row r="19" spans="1:12" s="446" customFormat="1" ht="12.75" customHeight="1">
      <c r="A19" s="442" t="s">
        <v>240</v>
      </c>
      <c r="B19" s="443"/>
      <c r="C19" s="444" t="s">
        <v>241</v>
      </c>
      <c r="D19" s="314"/>
      <c r="E19" s="450">
        <v>1223625.17</v>
      </c>
      <c r="F19" s="285">
        <v>0</v>
      </c>
      <c r="G19" s="285">
        <v>0</v>
      </c>
      <c r="H19" s="285">
        <v>0</v>
      </c>
      <c r="I19" s="285">
        <v>0</v>
      </c>
      <c r="J19" s="285">
        <v>43760.7</v>
      </c>
      <c r="K19" s="285">
        <v>-213054.82</v>
      </c>
      <c r="L19" s="285">
        <f>E19+F19+G19+H19+I19+K19-J19</f>
        <v>966809.6499999999</v>
      </c>
    </row>
    <row r="20" spans="2:12" ht="12.75" customHeight="1">
      <c r="B20" s="451"/>
      <c r="C20" s="448"/>
      <c r="D20" s="452"/>
      <c r="E20" s="453"/>
      <c r="F20" s="453"/>
      <c r="G20" s="453"/>
      <c r="H20" s="453"/>
      <c r="I20" s="453"/>
      <c r="J20" s="453"/>
      <c r="K20" s="453"/>
      <c r="L20" s="453"/>
    </row>
    <row r="21" spans="2:12" ht="12.75" customHeight="1">
      <c r="B21" s="440"/>
      <c r="C21" s="444" t="s">
        <v>242</v>
      </c>
      <c r="D21" s="314"/>
      <c r="E21" s="286">
        <f aca="true" t="shared" si="1" ref="E21:K21">E10+E19</f>
        <v>1418087.24</v>
      </c>
      <c r="F21" s="286">
        <f t="shared" si="1"/>
        <v>0</v>
      </c>
      <c r="G21" s="286">
        <f t="shared" si="1"/>
        <v>0</v>
      </c>
      <c r="H21" s="286">
        <f t="shared" si="1"/>
        <v>6586.17</v>
      </c>
      <c r="I21" s="286">
        <f t="shared" si="1"/>
        <v>0</v>
      </c>
      <c r="J21" s="286">
        <f t="shared" si="1"/>
        <v>137335.55</v>
      </c>
      <c r="K21" s="286">
        <f t="shared" si="1"/>
        <v>-213054.82</v>
      </c>
      <c r="L21" s="286">
        <f>E21+F21+G21+H21+I21+K21-J21</f>
        <v>1074283.0399999998</v>
      </c>
    </row>
    <row r="22" ht="12.75">
      <c r="B22" s="401"/>
    </row>
    <row r="23" spans="1:2" ht="12.75">
      <c r="A23" s="422" t="s">
        <v>353</v>
      </c>
      <c r="B23" s="488"/>
    </row>
    <row r="24" spans="1:2" ht="12.75">
      <c r="A24" s="422" t="s">
        <v>353</v>
      </c>
      <c r="B24" s="488"/>
    </row>
    <row r="25" ht="12.75">
      <c r="B25" s="488"/>
    </row>
    <row r="26" ht="12.75">
      <c r="B26" s="488"/>
    </row>
  </sheetData>
  <mergeCells count="4">
    <mergeCell ref="B2:F2"/>
    <mergeCell ref="B3:F3"/>
    <mergeCell ref="B4:C4"/>
    <mergeCell ref="B5:C5"/>
  </mergeCells>
  <printOptions horizontalCentered="1"/>
  <pageMargins left="0.5" right="0.5" top="0.75" bottom="0.5" header="0.5" footer="0.5"/>
  <pageSetup horizontalDpi="600" verticalDpi="600" orientation="landscape" scale="75" r:id="rId1"/>
</worksheet>
</file>

<file path=xl/worksheets/sheet11.xml><?xml version="1.0" encoding="utf-8"?>
<worksheet xmlns="http://schemas.openxmlformats.org/spreadsheetml/2006/main" xmlns:r="http://schemas.openxmlformats.org/officeDocument/2006/relationships">
  <dimension ref="A1:N65"/>
  <sheetViews>
    <sheetView workbookViewId="0" topLeftCell="B1">
      <selection activeCell="B4" sqref="B4"/>
    </sheetView>
  </sheetViews>
  <sheetFormatPr defaultColWidth="9.140625" defaultRowHeight="12.75"/>
  <cols>
    <col min="1" max="1" width="3.00390625" style="2" hidden="1" customWidth="1"/>
    <col min="2" max="2" width="2.7109375" style="1" customWidth="1"/>
    <col min="3" max="3" width="2.7109375" style="34" customWidth="1"/>
    <col min="4" max="4" width="66.7109375" style="2" customWidth="1"/>
    <col min="5" max="5" width="7.140625" style="34" customWidth="1"/>
    <col min="6" max="6" width="20.7109375" style="34" hidden="1" customWidth="1"/>
    <col min="7" max="10" width="20.7109375" style="34" customWidth="1"/>
    <col min="11" max="11" width="9.140625" style="87" hidden="1" customWidth="1"/>
    <col min="12" max="14" width="0" style="87" hidden="1" customWidth="1"/>
    <col min="15" max="15" width="9.140625" style="87" customWidth="1" collapsed="1"/>
    <col min="16" max="16384" width="9.140625" style="87" customWidth="1"/>
  </cols>
  <sheetData>
    <row r="1" spans="1:10" s="93" customFormat="1" ht="15.75" customHeight="1">
      <c r="A1" s="455"/>
      <c r="B1" s="502" t="s">
        <v>356</v>
      </c>
      <c r="C1" s="498"/>
      <c r="D1" s="498"/>
      <c r="E1" s="89"/>
      <c r="F1" s="89"/>
      <c r="G1" s="89"/>
      <c r="H1" s="89"/>
      <c r="I1" s="456"/>
      <c r="J1" s="456"/>
    </row>
    <row r="2" spans="1:10" s="97" customFormat="1" ht="15.75" customHeight="1">
      <c r="A2" s="457"/>
      <c r="B2" s="503" t="s">
        <v>243</v>
      </c>
      <c r="C2" s="499"/>
      <c r="D2" s="499"/>
      <c r="E2" s="12"/>
      <c r="F2" s="12"/>
      <c r="G2" s="12"/>
      <c r="H2" s="12"/>
      <c r="I2" s="458"/>
      <c r="J2" s="458"/>
    </row>
    <row r="3" spans="1:14" ht="15.75" customHeight="1">
      <c r="A3" s="1"/>
      <c r="B3" s="504" t="s">
        <v>175</v>
      </c>
      <c r="C3" s="499"/>
      <c r="D3" s="499"/>
      <c r="E3" s="16"/>
      <c r="F3" s="16"/>
      <c r="G3" s="16"/>
      <c r="H3" s="16"/>
      <c r="I3" s="459"/>
      <c r="J3" s="459"/>
      <c r="K3" s="2" t="s">
        <v>470</v>
      </c>
      <c r="N3" s="87" t="s">
        <v>471</v>
      </c>
    </row>
    <row r="4" spans="1:10" ht="12.75" customHeight="1">
      <c r="A4" s="22"/>
      <c r="B4" s="460"/>
      <c r="C4" s="461"/>
      <c r="D4" s="461"/>
      <c r="E4" s="461"/>
      <c r="F4" s="462"/>
      <c r="G4" s="462"/>
      <c r="H4" s="462"/>
      <c r="I4" s="462"/>
      <c r="J4" s="462"/>
    </row>
    <row r="5" spans="1:10" ht="12.75">
      <c r="A5" s="22"/>
      <c r="B5" s="117"/>
      <c r="C5" s="29"/>
      <c r="D5" s="29"/>
      <c r="E5" s="118"/>
      <c r="F5" s="119" t="s">
        <v>203</v>
      </c>
      <c r="G5" s="119" t="s">
        <v>203</v>
      </c>
      <c r="H5" s="119"/>
      <c r="I5" s="119"/>
      <c r="J5" s="119" t="s">
        <v>203</v>
      </c>
    </row>
    <row r="6" spans="1:10" ht="12.75">
      <c r="A6" s="22"/>
      <c r="B6" s="117"/>
      <c r="C6" s="125"/>
      <c r="D6" s="125"/>
      <c r="E6" s="126"/>
      <c r="F6" s="463" t="s">
        <v>244</v>
      </c>
      <c r="G6" s="464" t="s">
        <v>245</v>
      </c>
      <c r="H6" s="127" t="s">
        <v>246</v>
      </c>
      <c r="I6" s="127" t="s">
        <v>247</v>
      </c>
      <c r="J6" s="464" t="s">
        <v>248</v>
      </c>
    </row>
    <row r="7" spans="1:10" ht="12.75" customHeight="1">
      <c r="A7" s="22"/>
      <c r="B7" s="108" t="s">
        <v>249</v>
      </c>
      <c r="C7" s="76"/>
      <c r="D7" s="76"/>
      <c r="E7" s="24"/>
      <c r="F7" s="27"/>
      <c r="G7" s="27"/>
      <c r="H7" s="27"/>
      <c r="I7" s="27"/>
      <c r="J7" s="27"/>
    </row>
    <row r="8" spans="1:10" ht="12.75" customHeight="1">
      <c r="A8" s="34" t="s">
        <v>250</v>
      </c>
      <c r="B8" s="465"/>
      <c r="C8" s="69" t="s">
        <v>251</v>
      </c>
      <c r="D8" s="69"/>
      <c r="E8" s="31"/>
      <c r="F8" s="32">
        <v>17716397.56</v>
      </c>
      <c r="G8" s="35">
        <f aca="true" t="shared" si="0" ref="G8:G15">F8</f>
        <v>17716397.56</v>
      </c>
      <c r="H8" s="35">
        <v>525287.6</v>
      </c>
      <c r="I8" s="35">
        <v>0</v>
      </c>
      <c r="J8" s="35">
        <f aca="true" t="shared" si="1" ref="J8:J15">G8+H8+I8</f>
        <v>18241685.16</v>
      </c>
    </row>
    <row r="9" spans="1:10" ht="12.75" customHeight="1">
      <c r="A9" s="34" t="s">
        <v>252</v>
      </c>
      <c r="B9" s="465"/>
      <c r="C9" s="69" t="s">
        <v>581</v>
      </c>
      <c r="D9" s="69"/>
      <c r="E9" s="31"/>
      <c r="F9" s="32">
        <v>1546767.41</v>
      </c>
      <c r="G9" s="37">
        <f t="shared" si="0"/>
        <v>1546767.41</v>
      </c>
      <c r="H9" s="37">
        <v>0</v>
      </c>
      <c r="I9" s="37">
        <v>0</v>
      </c>
      <c r="J9" s="37">
        <f t="shared" si="1"/>
        <v>1546767.41</v>
      </c>
    </row>
    <row r="10" spans="1:10" ht="12.75" customHeight="1">
      <c r="A10" s="34" t="s">
        <v>253</v>
      </c>
      <c r="B10" s="465"/>
      <c r="C10" s="69" t="s">
        <v>584</v>
      </c>
      <c r="D10" s="69"/>
      <c r="E10" s="31"/>
      <c r="F10" s="32">
        <v>371550.35</v>
      </c>
      <c r="G10" s="37">
        <f t="shared" si="0"/>
        <v>371550.35</v>
      </c>
      <c r="H10" s="37">
        <v>0</v>
      </c>
      <c r="I10" s="37">
        <v>0</v>
      </c>
      <c r="J10" s="37">
        <f t="shared" si="1"/>
        <v>371550.35</v>
      </c>
    </row>
    <row r="11" spans="1:10" ht="12.75" customHeight="1">
      <c r="A11" s="69" t="s">
        <v>254</v>
      </c>
      <c r="B11" s="30"/>
      <c r="C11" s="69" t="s">
        <v>255</v>
      </c>
      <c r="D11" s="69"/>
      <c r="E11" s="31"/>
      <c r="F11" s="32">
        <v>40639654.5</v>
      </c>
      <c r="G11" s="37">
        <f t="shared" si="0"/>
        <v>40639654.5</v>
      </c>
      <c r="H11" s="37">
        <v>6705204.25</v>
      </c>
      <c r="I11" s="37">
        <v>-1311287</v>
      </c>
      <c r="J11" s="37">
        <f t="shared" si="1"/>
        <v>46033571.75</v>
      </c>
    </row>
    <row r="12" spans="1:10" ht="12.75" customHeight="1">
      <c r="A12" s="69" t="s">
        <v>256</v>
      </c>
      <c r="B12" s="30"/>
      <c r="C12" s="69" t="s">
        <v>257</v>
      </c>
      <c r="D12" s="69"/>
      <c r="E12" s="31"/>
      <c r="F12" s="32">
        <v>0</v>
      </c>
      <c r="G12" s="37">
        <f t="shared" si="0"/>
        <v>0</v>
      </c>
      <c r="H12" s="37">
        <v>0</v>
      </c>
      <c r="I12" s="37">
        <v>0</v>
      </c>
      <c r="J12" s="37">
        <f t="shared" si="1"/>
        <v>0</v>
      </c>
    </row>
    <row r="13" spans="1:10" ht="12.75" customHeight="1">
      <c r="A13" s="69" t="s">
        <v>258</v>
      </c>
      <c r="B13" s="30"/>
      <c r="C13" s="69" t="s">
        <v>259</v>
      </c>
      <c r="D13" s="69"/>
      <c r="E13" s="31"/>
      <c r="F13" s="32">
        <v>7361</v>
      </c>
      <c r="G13" s="37">
        <f t="shared" si="0"/>
        <v>7361</v>
      </c>
      <c r="H13" s="37">
        <v>0</v>
      </c>
      <c r="I13" s="37">
        <v>0</v>
      </c>
      <c r="J13" s="37">
        <f t="shared" si="1"/>
        <v>7361</v>
      </c>
    </row>
    <row r="14" spans="1:10" ht="12.75" customHeight="1">
      <c r="A14" s="69" t="s">
        <v>260</v>
      </c>
      <c r="B14" s="30"/>
      <c r="C14" s="69" t="s">
        <v>261</v>
      </c>
      <c r="D14" s="69"/>
      <c r="E14" s="31"/>
      <c r="F14" s="32">
        <v>0</v>
      </c>
      <c r="G14" s="37">
        <f t="shared" si="0"/>
        <v>0</v>
      </c>
      <c r="H14" s="37">
        <v>0</v>
      </c>
      <c r="I14" s="37">
        <v>0</v>
      </c>
      <c r="J14" s="37">
        <f t="shared" si="1"/>
        <v>0</v>
      </c>
    </row>
    <row r="15" spans="1:10" ht="12.75" customHeight="1">
      <c r="A15" s="69" t="s">
        <v>262</v>
      </c>
      <c r="B15" s="30"/>
      <c r="C15" s="69" t="s">
        <v>263</v>
      </c>
      <c r="D15" s="69"/>
      <c r="E15" s="31"/>
      <c r="F15" s="32">
        <v>461969.29</v>
      </c>
      <c r="G15" s="37">
        <f t="shared" si="0"/>
        <v>461969.29</v>
      </c>
      <c r="H15" s="37">
        <v>-461969.29</v>
      </c>
      <c r="I15" s="37">
        <v>0</v>
      </c>
      <c r="J15" s="37">
        <f t="shared" si="1"/>
        <v>0</v>
      </c>
    </row>
    <row r="16" spans="1:10" s="137" customFormat="1" ht="12.75" customHeight="1">
      <c r="A16" s="76" t="s">
        <v>353</v>
      </c>
      <c r="B16" s="23"/>
      <c r="C16" s="76"/>
      <c r="D16" s="76"/>
      <c r="E16" s="24"/>
      <c r="F16" s="27"/>
      <c r="G16" s="40"/>
      <c r="H16" s="40"/>
      <c r="I16" s="40"/>
      <c r="J16" s="40"/>
    </row>
    <row r="17" spans="1:10" s="137" customFormat="1" ht="12.75" customHeight="1">
      <c r="A17" s="76" t="s">
        <v>353</v>
      </c>
      <c r="B17" s="23" t="s">
        <v>264</v>
      </c>
      <c r="D17" s="76"/>
      <c r="E17" s="24"/>
      <c r="F17" s="27">
        <f>F15+F14+F13+F12+F11+F10+F9+F8</f>
        <v>60743700.11</v>
      </c>
      <c r="G17" s="40">
        <f>G15+G14+G13+G12+G11+G10+G9+G8</f>
        <v>60743700.11</v>
      </c>
      <c r="H17" s="40">
        <f>H15+H14+H13+H12+H11+H10+H9+H8</f>
        <v>6768522.56</v>
      </c>
      <c r="I17" s="40">
        <f>I15+I14+I13+I12+I11+I10+I9+I8</f>
        <v>-1311287</v>
      </c>
      <c r="J17" s="40">
        <f>J15+J14+J13+J12+J11+J10+J9+J8</f>
        <v>66200935.67</v>
      </c>
    </row>
    <row r="18" spans="1:10" s="137" customFormat="1" ht="12.75" customHeight="1">
      <c r="A18" s="76" t="s">
        <v>353</v>
      </c>
      <c r="B18" s="23"/>
      <c r="C18" s="76"/>
      <c r="D18" s="76"/>
      <c r="E18" s="24"/>
      <c r="F18" s="27"/>
      <c r="G18" s="40"/>
      <c r="H18" s="40"/>
      <c r="I18" s="40"/>
      <c r="J18" s="40"/>
    </row>
    <row r="19" spans="1:10" s="137" customFormat="1" ht="12.75" customHeight="1">
      <c r="A19" s="76" t="s">
        <v>353</v>
      </c>
      <c r="B19" s="23" t="s">
        <v>265</v>
      </c>
      <c r="D19" s="76"/>
      <c r="E19" s="24"/>
      <c r="F19" s="27"/>
      <c r="G19" s="40"/>
      <c r="H19" s="40"/>
      <c r="I19" s="40"/>
      <c r="J19" s="40"/>
    </row>
    <row r="20" spans="1:10" ht="12.75" customHeight="1">
      <c r="A20" s="69" t="s">
        <v>266</v>
      </c>
      <c r="B20" s="30"/>
      <c r="C20" s="69" t="s">
        <v>251</v>
      </c>
      <c r="D20" s="466"/>
      <c r="E20" s="31"/>
      <c r="F20" s="32">
        <v>-9395148.36</v>
      </c>
      <c r="G20" s="37">
        <f>-F20</f>
        <v>9395148.36</v>
      </c>
      <c r="H20" s="37">
        <v>476826.960016</v>
      </c>
      <c r="I20" s="37">
        <v>0</v>
      </c>
      <c r="J20" s="37">
        <f>G20+H20+I20</f>
        <v>9871975.320015999</v>
      </c>
    </row>
    <row r="21" spans="1:10" ht="12.75" customHeight="1">
      <c r="A21" s="69" t="s">
        <v>267</v>
      </c>
      <c r="B21" s="30"/>
      <c r="C21" s="69" t="s">
        <v>584</v>
      </c>
      <c r="D21" s="466"/>
      <c r="E21" s="31"/>
      <c r="F21" s="32">
        <v>-268471.41</v>
      </c>
      <c r="G21" s="37">
        <f>-F21</f>
        <v>268471.41</v>
      </c>
      <c r="H21" s="37">
        <v>17179.820004</v>
      </c>
      <c r="I21" s="37">
        <v>0</v>
      </c>
      <c r="J21" s="37">
        <f>G21+H21+I21</f>
        <v>285651.23000399995</v>
      </c>
    </row>
    <row r="22" spans="1:10" ht="12.75" customHeight="1">
      <c r="A22" s="69" t="s">
        <v>268</v>
      </c>
      <c r="B22" s="30"/>
      <c r="C22" s="69" t="s">
        <v>255</v>
      </c>
      <c r="D22" s="87"/>
      <c r="E22" s="31"/>
      <c r="F22" s="32">
        <v>-7025170.91</v>
      </c>
      <c r="G22" s="37">
        <f>-F22</f>
        <v>7025170.91</v>
      </c>
      <c r="H22" s="37">
        <v>4992709.149969</v>
      </c>
      <c r="I22" s="37">
        <v>-922965.11</v>
      </c>
      <c r="J22" s="37">
        <f>G22+H22+I22</f>
        <v>11094914.949969001</v>
      </c>
    </row>
    <row r="23" spans="1:10" ht="12.75" customHeight="1">
      <c r="A23" s="34"/>
      <c r="C23" s="69"/>
      <c r="D23" s="69"/>
      <c r="E23" s="31"/>
      <c r="F23" s="32"/>
      <c r="G23" s="37"/>
      <c r="H23" s="37"/>
      <c r="I23" s="37"/>
      <c r="J23" s="37"/>
    </row>
    <row r="24" spans="1:10" s="137" customFormat="1" ht="12.75" customHeight="1">
      <c r="A24" s="29"/>
      <c r="B24" s="23" t="s">
        <v>269</v>
      </c>
      <c r="D24" s="76"/>
      <c r="E24" s="24"/>
      <c r="F24" s="27">
        <f>F20+F21+F22</f>
        <v>-16688790.68</v>
      </c>
      <c r="G24" s="40">
        <f>G20+G21+G22</f>
        <v>16688790.68</v>
      </c>
      <c r="H24" s="40">
        <f>H20+H21+H22</f>
        <v>5486715.929989001</v>
      </c>
      <c r="I24" s="40">
        <f>I20+I21+I22</f>
        <v>-922965.11</v>
      </c>
      <c r="J24" s="40">
        <f>J20+J21+J22</f>
        <v>21252541.499989</v>
      </c>
    </row>
    <row r="25" spans="1:10" ht="12.75" customHeight="1">
      <c r="A25" s="34"/>
      <c r="C25" s="69"/>
      <c r="D25" s="69"/>
      <c r="E25" s="31"/>
      <c r="F25" s="32"/>
      <c r="G25" s="37"/>
      <c r="H25" s="37"/>
      <c r="I25" s="37"/>
      <c r="J25" s="37"/>
    </row>
    <row r="26" spans="1:10" ht="12.75" customHeight="1">
      <c r="A26" s="29"/>
      <c r="B26" s="23" t="s">
        <v>270</v>
      </c>
      <c r="C26" s="467"/>
      <c r="D26" s="76"/>
      <c r="E26" s="24"/>
      <c r="F26" s="27">
        <f>F17-F24</f>
        <v>77432490.78999999</v>
      </c>
      <c r="G26" s="42">
        <f>G17-G24</f>
        <v>44054909.43</v>
      </c>
      <c r="H26" s="42">
        <f>H17-H24</f>
        <v>1281806.6300109988</v>
      </c>
      <c r="I26" s="42">
        <f>I17-I24</f>
        <v>-388321.89</v>
      </c>
      <c r="J26" s="42">
        <f>J17-J24</f>
        <v>44948394.170011</v>
      </c>
    </row>
    <row r="27" spans="2:4" ht="12.75">
      <c r="B27" s="48"/>
      <c r="C27" s="48"/>
      <c r="D27" s="48"/>
    </row>
    <row r="28" spans="2:4" ht="12.75">
      <c r="B28" s="34"/>
      <c r="D28" s="34"/>
    </row>
    <row r="29" spans="2:4" ht="12.75">
      <c r="B29" s="34"/>
      <c r="D29" s="34"/>
    </row>
    <row r="30" spans="2:4" ht="12.75">
      <c r="B30" s="34"/>
      <c r="D30" s="34"/>
    </row>
    <row r="31" spans="2:4" ht="12.75">
      <c r="B31" s="34"/>
      <c r="D31" s="34"/>
    </row>
    <row r="32" spans="2:4" ht="12.75">
      <c r="B32" s="34"/>
      <c r="D32" s="34"/>
    </row>
    <row r="33" spans="2:4" ht="12.75">
      <c r="B33" s="34"/>
      <c r="D33" s="34"/>
    </row>
    <row r="34" spans="2:4" ht="12.75">
      <c r="B34" s="34"/>
      <c r="D34" s="34"/>
    </row>
    <row r="35" spans="2:4" ht="12.75">
      <c r="B35" s="34"/>
      <c r="D35" s="34"/>
    </row>
    <row r="36" spans="2:4" ht="12.75">
      <c r="B36" s="34"/>
      <c r="D36" s="34"/>
    </row>
    <row r="37" spans="2:4" ht="12.75">
      <c r="B37" s="34"/>
      <c r="D37" s="34"/>
    </row>
    <row r="38" spans="2:4" ht="12.75">
      <c r="B38" s="34"/>
      <c r="D38" s="34"/>
    </row>
    <row r="39" spans="2:4" ht="12.75">
      <c r="B39" s="34"/>
      <c r="D39" s="34"/>
    </row>
    <row r="40" spans="2:4" ht="12.75">
      <c r="B40" s="34"/>
      <c r="D40" s="34"/>
    </row>
    <row r="41" spans="2:4" ht="12.75">
      <c r="B41" s="34"/>
      <c r="D41" s="34"/>
    </row>
    <row r="42" spans="2:4" ht="12.75">
      <c r="B42" s="34"/>
      <c r="D42" s="34"/>
    </row>
    <row r="43" spans="2:4" ht="12.75">
      <c r="B43" s="34"/>
      <c r="D43" s="34"/>
    </row>
    <row r="44" spans="2:4" ht="12.75">
      <c r="B44" s="34"/>
      <c r="D44" s="34"/>
    </row>
    <row r="45" spans="2:4" ht="12.75">
      <c r="B45" s="34"/>
      <c r="D45" s="34"/>
    </row>
    <row r="46" spans="2:4" ht="12.75">
      <c r="B46" s="34"/>
      <c r="D46" s="34"/>
    </row>
    <row r="47" spans="2:4" ht="12.75">
      <c r="B47" s="34"/>
      <c r="D47" s="34"/>
    </row>
    <row r="48" spans="2:4" ht="12.75">
      <c r="B48" s="34"/>
      <c r="D48" s="34"/>
    </row>
    <row r="49" spans="2:4" ht="12.75">
      <c r="B49" s="34"/>
      <c r="D49" s="34"/>
    </row>
    <row r="50" spans="2:4" ht="12.75">
      <c r="B50" s="34"/>
      <c r="D50" s="34"/>
    </row>
    <row r="51" spans="2:4" ht="12.75">
      <c r="B51" s="34"/>
      <c r="D51" s="34"/>
    </row>
    <row r="52" spans="2:4" ht="12.75">
      <c r="B52" s="34"/>
      <c r="D52" s="34"/>
    </row>
    <row r="53" spans="2:4" ht="12.75">
      <c r="B53" s="34"/>
      <c r="D53" s="34"/>
    </row>
    <row r="54" spans="2:4" ht="12.75">
      <c r="B54" s="34"/>
      <c r="D54" s="34"/>
    </row>
    <row r="55" spans="2:4" ht="12.75">
      <c r="B55" s="34"/>
      <c r="D55" s="34"/>
    </row>
    <row r="56" spans="2:4" ht="12.75">
      <c r="B56" s="34"/>
      <c r="D56" s="34"/>
    </row>
    <row r="57" spans="2:4" ht="12.75">
      <c r="B57" s="34"/>
      <c r="D57" s="34"/>
    </row>
    <row r="58" spans="2:4" ht="12.75">
      <c r="B58" s="34"/>
      <c r="D58" s="34"/>
    </row>
    <row r="59" spans="2:4" ht="12.75">
      <c r="B59" s="34"/>
      <c r="D59" s="34"/>
    </row>
    <row r="60" spans="2:4" ht="12.75">
      <c r="B60" s="34"/>
      <c r="D60" s="34"/>
    </row>
    <row r="61" spans="2:4" ht="12.75">
      <c r="B61" s="34"/>
      <c r="D61" s="34"/>
    </row>
    <row r="62" spans="2:7" ht="12.75">
      <c r="B62" s="34"/>
      <c r="D62" s="34"/>
      <c r="F62" s="468"/>
      <c r="G62" s="468"/>
    </row>
    <row r="63" spans="2:4" ht="12.75">
      <c r="B63" s="34"/>
      <c r="D63" s="34"/>
    </row>
    <row r="64" spans="2:4" ht="12.75">
      <c r="B64" s="34"/>
      <c r="D64" s="34"/>
    </row>
    <row r="65" spans="2:4" ht="12.75">
      <c r="B65" s="34"/>
      <c r="D65" s="34"/>
    </row>
  </sheetData>
  <mergeCells count="3">
    <mergeCell ref="B1:D1"/>
    <mergeCell ref="B2:D2"/>
    <mergeCell ref="B3:D3"/>
  </mergeCells>
  <printOptions horizontalCentered="1"/>
  <pageMargins left="0.5" right="0.5" top="0.75" bottom="0.5" header="0.5" footer="0.5"/>
  <pageSetup horizontalDpi="600" verticalDpi="600" orientation="landscape" scale="80" r:id="rId1"/>
</worksheet>
</file>

<file path=xl/worksheets/sheet12.xml><?xml version="1.0" encoding="utf-8"?>
<worksheet xmlns="http://schemas.openxmlformats.org/spreadsheetml/2006/main" xmlns:r="http://schemas.openxmlformats.org/officeDocument/2006/relationships">
  <dimension ref="A1:V31"/>
  <sheetViews>
    <sheetView workbookViewId="0" topLeftCell="B2">
      <selection activeCell="B2" sqref="B2"/>
    </sheetView>
  </sheetViews>
  <sheetFormatPr defaultColWidth="9.140625" defaultRowHeight="12.75" outlineLevelRow="1"/>
  <cols>
    <col min="1" max="1" width="0" style="404" hidden="1" customWidth="1"/>
    <col min="2" max="2" width="98.57421875" style="404" customWidth="1"/>
    <col min="3" max="3" width="0.42578125" style="404" hidden="1" customWidth="1"/>
    <col min="4" max="6" width="17.7109375" style="469" customWidth="1"/>
    <col min="7" max="7" width="17.7109375" style="470" customWidth="1"/>
    <col min="8" max="16384" width="9.140625" style="404" customWidth="1"/>
  </cols>
  <sheetData>
    <row r="1" spans="1:7" ht="12.75" hidden="1">
      <c r="A1" s="404" t="s">
        <v>61</v>
      </c>
      <c r="B1" s="404" t="s">
        <v>1318</v>
      </c>
      <c r="C1" s="404" t="s">
        <v>271</v>
      </c>
      <c r="D1" s="469" t="s">
        <v>272</v>
      </c>
      <c r="E1" s="469" t="s">
        <v>273</v>
      </c>
      <c r="F1" s="469" t="s">
        <v>274</v>
      </c>
      <c r="G1" s="470" t="s">
        <v>355</v>
      </c>
    </row>
    <row r="2" spans="2:22" s="97" customFormat="1" ht="15.75" customHeight="1">
      <c r="B2" s="250" t="s">
        <v>356</v>
      </c>
      <c r="C2" s="471"/>
      <c r="D2" s="472"/>
      <c r="E2" s="472"/>
      <c r="F2" s="472"/>
      <c r="G2" s="473"/>
      <c r="V2" s="97" t="s">
        <v>275</v>
      </c>
    </row>
    <row r="3" spans="2:22" s="97" customFormat="1" ht="15.75" customHeight="1">
      <c r="B3" s="474" t="s">
        <v>276</v>
      </c>
      <c r="C3" s="475"/>
      <c r="D3" s="254"/>
      <c r="E3" s="254"/>
      <c r="F3" s="254"/>
      <c r="G3" s="476"/>
      <c r="V3" s="97" t="s">
        <v>277</v>
      </c>
    </row>
    <row r="4" spans="2:22" ht="15.75" customHeight="1">
      <c r="B4" s="477" t="s">
        <v>178</v>
      </c>
      <c r="C4" s="478"/>
      <c r="D4" s="297"/>
      <c r="E4" s="297"/>
      <c r="F4" s="297"/>
      <c r="G4" s="479"/>
      <c r="V4" s="404" t="s">
        <v>471</v>
      </c>
    </row>
    <row r="5" spans="2:22" ht="12.75" customHeight="1">
      <c r="B5" s="480"/>
      <c r="C5" s="354"/>
      <c r="D5" s="297"/>
      <c r="E5" s="297"/>
      <c r="F5" s="297"/>
      <c r="G5" s="479"/>
      <c r="V5" s="481" t="s">
        <v>470</v>
      </c>
    </row>
    <row r="6" spans="1:7" s="137" customFormat="1" ht="30" customHeight="1">
      <c r="A6" s="137" t="s">
        <v>354</v>
      </c>
      <c r="B6" s="482" t="s">
        <v>278</v>
      </c>
      <c r="C6" s="483" t="s">
        <v>279</v>
      </c>
      <c r="D6" s="269" t="s">
        <v>131</v>
      </c>
      <c r="E6" s="269" t="s">
        <v>280</v>
      </c>
      <c r="F6" s="269" t="s">
        <v>281</v>
      </c>
      <c r="G6" s="484" t="s">
        <v>137</v>
      </c>
    </row>
    <row r="7" spans="2:7" s="137" customFormat="1" ht="12.75" customHeight="1">
      <c r="B7" s="482"/>
      <c r="C7" s="483"/>
      <c r="D7" s="269"/>
      <c r="E7" s="269"/>
      <c r="F7" s="269"/>
      <c r="G7" s="484"/>
    </row>
    <row r="8" spans="1:7" ht="12.75" outlineLevel="1">
      <c r="A8" s="404" t="s">
        <v>282</v>
      </c>
      <c r="B8" s="485" t="s">
        <v>283</v>
      </c>
      <c r="C8" s="404" t="s">
        <v>284</v>
      </c>
      <c r="D8" s="486">
        <v>523109</v>
      </c>
      <c r="E8" s="486">
        <v>0</v>
      </c>
      <c r="F8" s="486">
        <v>523109</v>
      </c>
      <c r="G8" s="486">
        <f aca="true" t="shared" si="0" ref="G8:G30">(D8+E8-F8)</f>
        <v>0</v>
      </c>
    </row>
    <row r="9" spans="1:7" ht="12.75" outlineLevel="1">
      <c r="A9" s="404" t="s">
        <v>285</v>
      </c>
      <c r="B9" s="487" t="s">
        <v>286</v>
      </c>
      <c r="C9" s="404" t="s">
        <v>287</v>
      </c>
      <c r="D9" s="386">
        <v>132028.27</v>
      </c>
      <c r="E9" s="386">
        <v>4189.37</v>
      </c>
      <c r="F9" s="386">
        <v>33455.32</v>
      </c>
      <c r="G9" s="386">
        <f t="shared" si="0"/>
        <v>102762.31999999998</v>
      </c>
    </row>
    <row r="10" spans="1:7" ht="12.75" outlineLevel="1">
      <c r="A10" s="404" t="s">
        <v>288</v>
      </c>
      <c r="B10" s="487" t="s">
        <v>289</v>
      </c>
      <c r="C10" s="404" t="s">
        <v>290</v>
      </c>
      <c r="D10" s="386">
        <v>743.11</v>
      </c>
      <c r="E10" s="386">
        <v>3322</v>
      </c>
      <c r="F10" s="386">
        <v>2794.79</v>
      </c>
      <c r="G10" s="386">
        <f t="shared" si="0"/>
        <v>1270.3200000000002</v>
      </c>
    </row>
    <row r="11" spans="1:7" ht="12.75" outlineLevel="1">
      <c r="A11" s="404" t="s">
        <v>291</v>
      </c>
      <c r="B11" s="487" t="s">
        <v>292</v>
      </c>
      <c r="C11" s="404" t="s">
        <v>293</v>
      </c>
      <c r="D11" s="386">
        <v>1874.49</v>
      </c>
      <c r="E11" s="386">
        <v>2041913.28</v>
      </c>
      <c r="F11" s="386">
        <v>2007221.36</v>
      </c>
      <c r="G11" s="386">
        <f t="shared" si="0"/>
        <v>36566.409999999916</v>
      </c>
    </row>
    <row r="12" spans="1:7" ht="12.75" outlineLevel="1">
      <c r="A12" s="404" t="s">
        <v>294</v>
      </c>
      <c r="B12" s="487" t="s">
        <v>295</v>
      </c>
      <c r="C12" s="404" t="s">
        <v>296</v>
      </c>
      <c r="D12" s="386">
        <v>22892.07</v>
      </c>
      <c r="E12" s="386">
        <v>72127.96</v>
      </c>
      <c r="F12" s="386">
        <v>95020.03</v>
      </c>
      <c r="G12" s="386">
        <f t="shared" si="0"/>
        <v>0</v>
      </c>
    </row>
    <row r="13" spans="1:7" ht="12.75" outlineLevel="1">
      <c r="A13" s="404" t="s">
        <v>297</v>
      </c>
      <c r="B13" s="487" t="s">
        <v>298</v>
      </c>
      <c r="C13" s="404" t="s">
        <v>299</v>
      </c>
      <c r="D13" s="386">
        <v>0</v>
      </c>
      <c r="E13" s="386">
        <v>164129.6</v>
      </c>
      <c r="F13" s="386">
        <v>164129.6</v>
      </c>
      <c r="G13" s="386">
        <f t="shared" si="0"/>
        <v>0</v>
      </c>
    </row>
    <row r="14" spans="1:7" ht="12.75" outlineLevel="1">
      <c r="A14" s="404" t="s">
        <v>300</v>
      </c>
      <c r="B14" s="487" t="s">
        <v>301</v>
      </c>
      <c r="C14" s="404" t="s">
        <v>302</v>
      </c>
      <c r="D14" s="386">
        <v>0</v>
      </c>
      <c r="E14" s="386">
        <v>464645.62</v>
      </c>
      <c r="F14" s="386">
        <v>464645.62</v>
      </c>
      <c r="G14" s="386">
        <f t="shared" si="0"/>
        <v>0</v>
      </c>
    </row>
    <row r="15" spans="1:7" ht="12.75" outlineLevel="1">
      <c r="A15" s="404" t="s">
        <v>303</v>
      </c>
      <c r="B15" s="487" t="s">
        <v>304</v>
      </c>
      <c r="C15" s="404" t="s">
        <v>305</v>
      </c>
      <c r="D15" s="386">
        <v>0</v>
      </c>
      <c r="E15" s="386">
        <v>1179616.82</v>
      </c>
      <c r="F15" s="386">
        <v>1179616.82</v>
      </c>
      <c r="G15" s="386">
        <f t="shared" si="0"/>
        <v>0</v>
      </c>
    </row>
    <row r="16" spans="1:7" ht="12.75" outlineLevel="1">
      <c r="A16" s="404" t="s">
        <v>306</v>
      </c>
      <c r="B16" s="487" t="s">
        <v>307</v>
      </c>
      <c r="C16" s="404" t="s">
        <v>308</v>
      </c>
      <c r="D16" s="386">
        <v>-1846.34</v>
      </c>
      <c r="E16" s="386">
        <v>0</v>
      </c>
      <c r="F16" s="386">
        <v>0</v>
      </c>
      <c r="G16" s="386">
        <f t="shared" si="0"/>
        <v>-1846.34</v>
      </c>
    </row>
    <row r="17" spans="1:7" ht="12.75" outlineLevel="1">
      <c r="A17" s="404" t="s">
        <v>309</v>
      </c>
      <c r="B17" s="487" t="s">
        <v>310</v>
      </c>
      <c r="C17" s="404" t="s">
        <v>311</v>
      </c>
      <c r="D17" s="386">
        <v>12000</v>
      </c>
      <c r="E17" s="386">
        <v>0</v>
      </c>
      <c r="F17" s="386">
        <v>0</v>
      </c>
      <c r="G17" s="386">
        <f t="shared" si="0"/>
        <v>12000</v>
      </c>
    </row>
    <row r="18" spans="1:7" ht="12.75" outlineLevel="1">
      <c r="A18" s="404" t="s">
        <v>312</v>
      </c>
      <c r="B18" s="487" t="s">
        <v>313</v>
      </c>
      <c r="C18" s="404" t="s">
        <v>314</v>
      </c>
      <c r="D18" s="386">
        <v>0</v>
      </c>
      <c r="E18" s="386">
        <v>0</v>
      </c>
      <c r="F18" s="386">
        <v>104931.38</v>
      </c>
      <c r="G18" s="386">
        <f t="shared" si="0"/>
        <v>-104931.38</v>
      </c>
    </row>
    <row r="19" spans="1:7" ht="12.75" outlineLevel="1">
      <c r="A19" s="404" t="s">
        <v>315</v>
      </c>
      <c r="B19" s="487" t="s">
        <v>316</v>
      </c>
      <c r="C19" s="404" t="s">
        <v>317</v>
      </c>
      <c r="D19" s="386">
        <v>0</v>
      </c>
      <c r="E19" s="386">
        <v>0</v>
      </c>
      <c r="F19" s="386">
        <v>-24.33</v>
      </c>
      <c r="G19" s="386">
        <f t="shared" si="0"/>
        <v>24.33</v>
      </c>
    </row>
    <row r="20" spans="1:7" ht="12.75" outlineLevel="1">
      <c r="A20" s="404" t="s">
        <v>318</v>
      </c>
      <c r="B20" s="487" t="s">
        <v>319</v>
      </c>
      <c r="C20" s="404" t="s">
        <v>320</v>
      </c>
      <c r="D20" s="386">
        <v>58600</v>
      </c>
      <c r="E20" s="386">
        <v>0</v>
      </c>
      <c r="F20" s="386">
        <v>4000</v>
      </c>
      <c r="G20" s="386">
        <f t="shared" si="0"/>
        <v>54600</v>
      </c>
    </row>
    <row r="21" spans="1:7" ht="12.75" outlineLevel="1">
      <c r="A21" s="404" t="s">
        <v>321</v>
      </c>
      <c r="B21" s="487" t="s">
        <v>322</v>
      </c>
      <c r="C21" s="404" t="s">
        <v>323</v>
      </c>
      <c r="D21" s="386">
        <v>5879.32</v>
      </c>
      <c r="E21" s="386">
        <v>0</v>
      </c>
      <c r="F21" s="386">
        <v>176.75</v>
      </c>
      <c r="G21" s="386">
        <f t="shared" si="0"/>
        <v>5702.57</v>
      </c>
    </row>
    <row r="22" spans="1:7" ht="12.75" outlineLevel="1">
      <c r="A22" s="404" t="s">
        <v>324</v>
      </c>
      <c r="B22" s="487" t="s">
        <v>325</v>
      </c>
      <c r="C22" s="404" t="s">
        <v>326</v>
      </c>
      <c r="D22" s="386">
        <v>179.89</v>
      </c>
      <c r="E22" s="386">
        <v>5110.73</v>
      </c>
      <c r="F22" s="386">
        <v>5185.73</v>
      </c>
      <c r="G22" s="386">
        <f t="shared" si="0"/>
        <v>104.89000000000033</v>
      </c>
    </row>
    <row r="23" spans="1:7" ht="12.75" outlineLevel="1">
      <c r="A23" s="404" t="s">
        <v>327</v>
      </c>
      <c r="B23" s="487" t="s">
        <v>328</v>
      </c>
      <c r="C23" s="404" t="s">
        <v>329</v>
      </c>
      <c r="D23" s="386">
        <v>1345209.38</v>
      </c>
      <c r="E23" s="386">
        <v>979396.55</v>
      </c>
      <c r="F23" s="386">
        <v>1141613.42</v>
      </c>
      <c r="G23" s="386">
        <f t="shared" si="0"/>
        <v>1182992.5099999998</v>
      </c>
    </row>
    <row r="24" spans="1:7" ht="12.75" outlineLevel="1">
      <c r="A24" s="404" t="s">
        <v>330</v>
      </c>
      <c r="B24" s="487" t="s">
        <v>331</v>
      </c>
      <c r="C24" s="404" t="s">
        <v>332</v>
      </c>
      <c r="D24" s="386">
        <v>-5522.2</v>
      </c>
      <c r="E24" s="386">
        <v>288.6</v>
      </c>
      <c r="F24" s="386">
        <v>1245.97</v>
      </c>
      <c r="G24" s="386">
        <f t="shared" si="0"/>
        <v>-6479.57</v>
      </c>
    </row>
    <row r="25" spans="1:7" ht="12.75" outlineLevel="1">
      <c r="A25" s="404" t="s">
        <v>333</v>
      </c>
      <c r="B25" s="487" t="s">
        <v>334</v>
      </c>
      <c r="C25" s="404" t="s">
        <v>335</v>
      </c>
      <c r="D25" s="386">
        <v>-3075.72</v>
      </c>
      <c r="E25" s="386">
        <v>866962.28</v>
      </c>
      <c r="F25" s="386">
        <v>870942.52</v>
      </c>
      <c r="G25" s="386">
        <f t="shared" si="0"/>
        <v>-7055.959999999963</v>
      </c>
    </row>
    <row r="26" spans="1:7" ht="12.75" outlineLevel="1">
      <c r="A26" s="404" t="s">
        <v>336</v>
      </c>
      <c r="B26" s="487" t="s">
        <v>337</v>
      </c>
      <c r="C26" s="404" t="s">
        <v>338</v>
      </c>
      <c r="D26" s="386">
        <v>924.65</v>
      </c>
      <c r="E26" s="386">
        <v>0</v>
      </c>
      <c r="F26" s="386">
        <v>64.5</v>
      </c>
      <c r="G26" s="386">
        <f t="shared" si="0"/>
        <v>860.15</v>
      </c>
    </row>
    <row r="27" spans="1:7" ht="12.75" outlineLevel="1">
      <c r="A27" s="404" t="s">
        <v>339</v>
      </c>
      <c r="B27" s="487" t="s">
        <v>340</v>
      </c>
      <c r="C27" s="404" t="s">
        <v>341</v>
      </c>
      <c r="D27" s="386">
        <v>-39662.1</v>
      </c>
      <c r="E27" s="386">
        <v>0</v>
      </c>
      <c r="F27" s="386">
        <v>-13960.21</v>
      </c>
      <c r="G27" s="386">
        <f t="shared" si="0"/>
        <v>-25701.89</v>
      </c>
    </row>
    <row r="28" spans="1:7" ht="12.75" outlineLevel="1">
      <c r="A28" s="404" t="s">
        <v>342</v>
      </c>
      <c r="B28" s="487" t="s">
        <v>343</v>
      </c>
      <c r="C28" s="404" t="s">
        <v>344</v>
      </c>
      <c r="D28" s="386">
        <v>-88273.62</v>
      </c>
      <c r="E28" s="386">
        <v>0</v>
      </c>
      <c r="F28" s="386">
        <v>-9744.79</v>
      </c>
      <c r="G28" s="386">
        <f t="shared" si="0"/>
        <v>-78528.82999999999</v>
      </c>
    </row>
    <row r="29" spans="1:7" ht="12.75" outlineLevel="1">
      <c r="A29" s="404" t="s">
        <v>345</v>
      </c>
      <c r="B29" s="487" t="s">
        <v>346</v>
      </c>
      <c r="C29" s="404" t="s">
        <v>347</v>
      </c>
      <c r="D29" s="386">
        <v>-1753.53</v>
      </c>
      <c r="E29" s="386">
        <v>0</v>
      </c>
      <c r="F29" s="386">
        <v>-1753.53</v>
      </c>
      <c r="G29" s="386">
        <f t="shared" si="0"/>
        <v>0</v>
      </c>
    </row>
    <row r="30" spans="1:7" ht="12.75" outlineLevel="1">
      <c r="A30" s="404" t="s">
        <v>348</v>
      </c>
      <c r="B30" s="487" t="s">
        <v>349</v>
      </c>
      <c r="C30" s="404" t="s">
        <v>350</v>
      </c>
      <c r="D30" s="386">
        <v>476736.29</v>
      </c>
      <c r="E30" s="386">
        <v>88335.1</v>
      </c>
      <c r="F30" s="386">
        <v>80507</v>
      </c>
      <c r="G30" s="386">
        <f t="shared" si="0"/>
        <v>484564.39</v>
      </c>
    </row>
    <row r="31" spans="1:7" ht="12.75">
      <c r="A31" s="404" t="s">
        <v>351</v>
      </c>
      <c r="B31" s="447" t="s">
        <v>352</v>
      </c>
      <c r="C31" s="313"/>
      <c r="D31" s="286">
        <v>2440042.96</v>
      </c>
      <c r="E31" s="286">
        <v>5870037.91</v>
      </c>
      <c r="F31" s="286">
        <v>6653176.95</v>
      </c>
      <c r="G31" s="286">
        <f>(D31+E31-F31)</f>
        <v>1656903.92</v>
      </c>
    </row>
  </sheetData>
  <printOptions horizontalCentered="1"/>
  <pageMargins left="0.5" right="0.5" top="0.75" bottom="0.5" header="0.5" footer="0.5"/>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E420"/>
  <sheetViews>
    <sheetView workbookViewId="0" topLeftCell="A1">
      <selection activeCell="A1" sqref="A1"/>
    </sheetView>
  </sheetViews>
  <sheetFormatPr defaultColWidth="9.140625" defaultRowHeight="12.75"/>
  <cols>
    <col min="1" max="1" width="2.7109375" style="34" customWidth="1"/>
    <col min="2" max="2" width="72.7109375" style="34" customWidth="1"/>
    <col min="3" max="3" width="14.7109375" style="34" customWidth="1"/>
    <col min="4" max="4" width="3.7109375" style="34" hidden="1" customWidth="1"/>
    <col min="5" max="5" width="14.7109375" style="56" customWidth="1"/>
    <col min="6" max="16384" width="8.00390625" style="56" customWidth="1"/>
  </cols>
  <sheetData>
    <row r="1" spans="1:5" s="53" customFormat="1" ht="15.75">
      <c r="A1" s="49" t="s">
        <v>356</v>
      </c>
      <c r="B1" s="6"/>
      <c r="C1" s="50"/>
      <c r="D1" s="51"/>
      <c r="E1" s="52"/>
    </row>
    <row r="2" spans="1:5" ht="15.75">
      <c r="A2" s="54" t="s">
        <v>406</v>
      </c>
      <c r="B2" s="12"/>
      <c r="C2" s="51"/>
      <c r="D2" s="51"/>
      <c r="E2" s="55"/>
    </row>
    <row r="3" spans="1:5" s="53" customFormat="1" ht="15.75">
      <c r="A3" s="54" t="s">
        <v>407</v>
      </c>
      <c r="B3" s="12"/>
      <c r="C3" s="51"/>
      <c r="D3" s="51"/>
      <c r="E3" s="57"/>
    </row>
    <row r="4" spans="1:5" ht="12.75" customHeight="1">
      <c r="A4" s="17" t="s">
        <v>359</v>
      </c>
      <c r="B4" s="18"/>
      <c r="C4" s="58"/>
      <c r="D4" s="51"/>
      <c r="E4" s="59"/>
    </row>
    <row r="5" spans="1:5" ht="12.75" customHeight="1">
      <c r="A5" s="60"/>
      <c r="B5" s="61"/>
      <c r="C5" s="62">
        <v>2003</v>
      </c>
      <c r="D5" s="63"/>
      <c r="E5" s="62">
        <v>2002</v>
      </c>
    </row>
    <row r="6" spans="1:5" ht="12.75" customHeight="1">
      <c r="A6" s="64" t="s">
        <v>408</v>
      </c>
      <c r="B6" s="65"/>
      <c r="C6" s="66"/>
      <c r="D6" s="67"/>
      <c r="E6" s="68"/>
    </row>
    <row r="7" spans="1:5" s="73" customFormat="1" ht="12.75" customHeight="1">
      <c r="A7" s="30"/>
      <c r="B7" s="69" t="s">
        <v>409</v>
      </c>
      <c r="C7" s="70">
        <v>0</v>
      </c>
      <c r="D7" s="71"/>
      <c r="E7" s="72">
        <v>0</v>
      </c>
    </row>
    <row r="8" spans="1:5" s="73" customFormat="1" ht="12.75" customHeight="1">
      <c r="A8" s="30"/>
      <c r="B8" s="69" t="s">
        <v>410</v>
      </c>
      <c r="C8" s="74">
        <v>8</v>
      </c>
      <c r="D8" s="75"/>
      <c r="E8" s="74">
        <v>7</v>
      </c>
    </row>
    <row r="9" spans="1:5" s="78" customFormat="1" ht="12.75" customHeight="1">
      <c r="A9" s="23"/>
      <c r="B9" s="76" t="s">
        <v>411</v>
      </c>
      <c r="C9" s="40">
        <f>C7-C8</f>
        <v>-8</v>
      </c>
      <c r="D9" s="77"/>
      <c r="E9" s="40">
        <f>E7-E8</f>
        <v>-7</v>
      </c>
    </row>
    <row r="10" spans="1:5" s="79" customFormat="1" ht="12.75" customHeight="1">
      <c r="A10" s="30"/>
      <c r="B10" s="69" t="s">
        <v>412</v>
      </c>
      <c r="C10" s="37">
        <v>751</v>
      </c>
      <c r="D10" s="75"/>
      <c r="E10" s="37">
        <v>-1399</v>
      </c>
    </row>
    <row r="11" spans="1:5" s="79" customFormat="1" ht="12.75" customHeight="1">
      <c r="A11" s="30"/>
      <c r="B11" s="69" t="s">
        <v>413</v>
      </c>
      <c r="C11" s="37">
        <v>4397</v>
      </c>
      <c r="D11" s="75"/>
      <c r="E11" s="37">
        <v>13548</v>
      </c>
    </row>
    <row r="12" spans="1:5" s="79" customFormat="1" ht="12.75" customHeight="1">
      <c r="A12" s="30"/>
      <c r="B12" s="69" t="s">
        <v>414</v>
      </c>
      <c r="C12" s="37">
        <v>3095</v>
      </c>
      <c r="D12" s="75"/>
      <c r="E12" s="37">
        <v>8348</v>
      </c>
    </row>
    <row r="13" spans="1:5" s="79" customFormat="1" ht="12.75" customHeight="1">
      <c r="A13" s="30"/>
      <c r="B13" s="69" t="s">
        <v>415</v>
      </c>
      <c r="C13" s="37">
        <v>32</v>
      </c>
      <c r="D13" s="75"/>
      <c r="E13" s="37">
        <v>39</v>
      </c>
    </row>
    <row r="14" spans="1:5" s="79" customFormat="1" ht="12.75" customHeight="1">
      <c r="A14" s="30"/>
      <c r="B14" s="69" t="s">
        <v>416</v>
      </c>
      <c r="C14" s="37">
        <v>0</v>
      </c>
      <c r="D14" s="75"/>
      <c r="E14" s="37">
        <v>0</v>
      </c>
    </row>
    <row r="15" spans="1:5" s="79" customFormat="1" ht="12.75" customHeight="1">
      <c r="A15" s="30"/>
      <c r="B15" s="69" t="s">
        <v>417</v>
      </c>
      <c r="C15" s="37">
        <v>0</v>
      </c>
      <c r="D15" s="75"/>
      <c r="E15" s="37">
        <v>0</v>
      </c>
    </row>
    <row r="16" spans="1:5" s="79" customFormat="1" ht="12.75" customHeight="1">
      <c r="A16" s="30"/>
      <c r="B16" s="69" t="s">
        <v>418</v>
      </c>
      <c r="C16" s="37">
        <v>0</v>
      </c>
      <c r="D16" s="75"/>
      <c r="E16" s="37">
        <v>0</v>
      </c>
    </row>
    <row r="17" spans="1:5" s="79" customFormat="1" ht="12.75" customHeight="1">
      <c r="A17" s="30"/>
      <c r="B17" s="69" t="s">
        <v>419</v>
      </c>
      <c r="C17" s="37">
        <v>1412</v>
      </c>
      <c r="D17" s="75"/>
      <c r="E17" s="37">
        <v>1347</v>
      </c>
    </row>
    <row r="18" spans="1:5" s="79" customFormat="1" ht="12.75" customHeight="1">
      <c r="A18" s="30"/>
      <c r="B18" s="69" t="s">
        <v>420</v>
      </c>
      <c r="C18" s="37">
        <v>0</v>
      </c>
      <c r="D18" s="75"/>
      <c r="E18" s="37">
        <v>0</v>
      </c>
    </row>
    <row r="19" spans="1:5" s="79" customFormat="1" ht="12.75" customHeight="1">
      <c r="A19" s="30"/>
      <c r="B19" s="69" t="s">
        <v>421</v>
      </c>
      <c r="C19" s="37">
        <v>16093</v>
      </c>
      <c r="D19" s="75"/>
      <c r="E19" s="37">
        <v>13131</v>
      </c>
    </row>
    <row r="20" spans="1:5" s="79" customFormat="1" ht="12.75" customHeight="1">
      <c r="A20" s="23"/>
      <c r="B20" s="80" t="s">
        <v>422</v>
      </c>
      <c r="C20" s="40">
        <f>SUM(C9:C19)</f>
        <v>25772</v>
      </c>
      <c r="D20" s="77"/>
      <c r="E20" s="40">
        <f>SUM(E9:E19)</f>
        <v>35007</v>
      </c>
    </row>
    <row r="21" spans="1:5" ht="9.75" customHeight="1">
      <c r="A21" s="64"/>
      <c r="B21" s="80"/>
      <c r="C21" s="37"/>
      <c r="D21" s="75"/>
      <c r="E21" s="37"/>
    </row>
    <row r="22" spans="1:5" s="79" customFormat="1" ht="12.75" customHeight="1">
      <c r="A22" s="23" t="s">
        <v>423</v>
      </c>
      <c r="B22" s="76"/>
      <c r="C22" s="37"/>
      <c r="D22" s="75"/>
      <c r="E22" s="37"/>
    </row>
    <row r="23" spans="1:5" s="79" customFormat="1" ht="12.75" customHeight="1">
      <c r="A23" s="30"/>
      <c r="B23" s="69" t="s">
        <v>424</v>
      </c>
      <c r="C23" s="37">
        <v>21418</v>
      </c>
      <c r="D23" s="75"/>
      <c r="E23" s="37">
        <v>21554</v>
      </c>
    </row>
    <row r="24" spans="1:5" s="79" customFormat="1" ht="12.75" customHeight="1">
      <c r="A24" s="30"/>
      <c r="B24" s="69" t="s">
        <v>425</v>
      </c>
      <c r="C24" s="37">
        <v>4421</v>
      </c>
      <c r="D24" s="75"/>
      <c r="E24" s="37">
        <v>4683</v>
      </c>
    </row>
    <row r="25" spans="1:5" s="79" customFormat="1" ht="12.75" customHeight="1">
      <c r="A25" s="30"/>
      <c r="B25" s="69" t="s">
        <v>426</v>
      </c>
      <c r="C25" s="37">
        <v>25826</v>
      </c>
      <c r="D25" s="75"/>
      <c r="E25" s="37">
        <v>23654</v>
      </c>
    </row>
    <row r="26" spans="1:5" s="79" customFormat="1" ht="12.75" customHeight="1">
      <c r="A26" s="30"/>
      <c r="B26" s="69" t="s">
        <v>427</v>
      </c>
      <c r="C26" s="37">
        <v>0</v>
      </c>
      <c r="D26" s="75"/>
      <c r="E26" s="37">
        <v>0</v>
      </c>
    </row>
    <row r="27" spans="1:5" s="79" customFormat="1" ht="12.75" customHeight="1">
      <c r="A27" s="30"/>
      <c r="B27" s="69" t="s">
        <v>428</v>
      </c>
      <c r="C27" s="37">
        <v>5487</v>
      </c>
      <c r="D27" s="75"/>
      <c r="E27" s="37">
        <v>2815</v>
      </c>
    </row>
    <row r="28" spans="1:5" s="79" customFormat="1" ht="12.75" customHeight="1">
      <c r="A28" s="23"/>
      <c r="B28" s="80" t="s">
        <v>429</v>
      </c>
      <c r="C28" s="40">
        <f>SUM(C23:C27)</f>
        <v>57152</v>
      </c>
      <c r="D28" s="77"/>
      <c r="E28" s="40">
        <f>SUM(E23:E27)</f>
        <v>52706</v>
      </c>
    </row>
    <row r="29" spans="1:5" ht="9.75" customHeight="1">
      <c r="A29" s="64"/>
      <c r="B29" s="80"/>
      <c r="C29" s="37"/>
      <c r="D29" s="75"/>
      <c r="E29" s="37"/>
    </row>
    <row r="30" spans="1:5" s="79" customFormat="1" ht="12.75" customHeight="1">
      <c r="A30" s="23" t="s">
        <v>430</v>
      </c>
      <c r="B30" s="76"/>
      <c r="C30" s="37"/>
      <c r="D30" s="75"/>
      <c r="E30" s="37"/>
    </row>
    <row r="31" spans="1:5" s="79" customFormat="1" ht="12.75" customHeight="1">
      <c r="A31" s="23" t="s">
        <v>431</v>
      </c>
      <c r="B31" s="81"/>
      <c r="C31" s="40">
        <f>C20-C28</f>
        <v>-31380</v>
      </c>
      <c r="D31" s="77"/>
      <c r="E31" s="40">
        <f>E20-E28</f>
        <v>-17699</v>
      </c>
    </row>
    <row r="32" spans="1:5" ht="9.75" customHeight="1">
      <c r="A32" s="64"/>
      <c r="B32" s="80"/>
      <c r="C32" s="37"/>
      <c r="D32" s="75"/>
      <c r="E32" s="37"/>
    </row>
    <row r="33" spans="1:5" s="79" customFormat="1" ht="12.75" customHeight="1">
      <c r="A33" s="30"/>
      <c r="B33" s="69" t="s">
        <v>432</v>
      </c>
      <c r="C33" s="37">
        <v>20548</v>
      </c>
      <c r="D33" s="75"/>
      <c r="E33" s="37">
        <v>23882</v>
      </c>
    </row>
    <row r="34" spans="1:5" ht="9.75" customHeight="1">
      <c r="A34" s="64"/>
      <c r="B34" s="80"/>
      <c r="C34" s="37"/>
      <c r="D34" s="75"/>
      <c r="E34" s="37"/>
    </row>
    <row r="35" spans="1:5" s="79" customFormat="1" ht="12.75" customHeight="1">
      <c r="A35" s="23" t="s">
        <v>433</v>
      </c>
      <c r="B35" s="76"/>
      <c r="C35" s="37"/>
      <c r="D35" s="75"/>
      <c r="E35" s="37"/>
    </row>
    <row r="36" spans="1:5" s="79" customFormat="1" ht="12.75" customHeight="1">
      <c r="A36" s="23" t="s">
        <v>431</v>
      </c>
      <c r="B36" s="81"/>
      <c r="C36" s="40">
        <f>C31+C33</f>
        <v>-10832</v>
      </c>
      <c r="D36" s="77"/>
      <c r="E36" s="40">
        <f>E31+E33</f>
        <v>6183</v>
      </c>
    </row>
    <row r="37" spans="1:5" ht="9.75" customHeight="1">
      <c r="A37" s="64"/>
      <c r="B37" s="80"/>
      <c r="C37" s="37"/>
      <c r="D37" s="75"/>
      <c r="E37" s="37"/>
    </row>
    <row r="38" spans="1:5" s="79" customFormat="1" ht="12.75" customHeight="1">
      <c r="A38" s="23" t="s">
        <v>434</v>
      </c>
      <c r="B38" s="76"/>
      <c r="C38" s="37"/>
      <c r="D38" s="75"/>
      <c r="E38" s="37"/>
    </row>
    <row r="39" spans="1:5" s="79" customFormat="1" ht="12.75" customHeight="1">
      <c r="A39" s="30"/>
      <c r="B39" s="69" t="s">
        <v>435</v>
      </c>
      <c r="C39" s="37">
        <v>0</v>
      </c>
      <c r="D39" s="75"/>
      <c r="E39" s="37">
        <v>0</v>
      </c>
    </row>
    <row r="40" spans="1:5" s="79" customFormat="1" ht="12.75" customHeight="1">
      <c r="A40" s="30"/>
      <c r="B40" s="69" t="s">
        <v>436</v>
      </c>
      <c r="C40" s="37">
        <v>7254</v>
      </c>
      <c r="D40" s="75"/>
      <c r="E40" s="37">
        <v>4641</v>
      </c>
    </row>
    <row r="41" spans="1:5" s="79" customFormat="1" ht="12.75" customHeight="1">
      <c r="A41" s="30"/>
      <c r="B41" s="69" t="s">
        <v>437</v>
      </c>
      <c r="C41" s="37">
        <v>22</v>
      </c>
      <c r="D41" s="75"/>
      <c r="E41" s="37">
        <v>185</v>
      </c>
    </row>
    <row r="42" spans="1:5" s="79" customFormat="1" ht="12.75" customHeight="1">
      <c r="A42" s="30"/>
      <c r="B42" s="69" t="s">
        <v>438</v>
      </c>
      <c r="C42" s="37">
        <v>0</v>
      </c>
      <c r="D42" s="75"/>
      <c r="E42" s="37">
        <v>0</v>
      </c>
    </row>
    <row r="43" spans="1:5" s="79" customFormat="1" ht="12.75" customHeight="1">
      <c r="A43" s="30"/>
      <c r="B43" s="69" t="s">
        <v>439</v>
      </c>
      <c r="C43" s="37">
        <v>-9</v>
      </c>
      <c r="D43" s="75"/>
      <c r="E43" s="37">
        <v>-10</v>
      </c>
    </row>
    <row r="44" spans="1:5" ht="9.75" customHeight="1">
      <c r="A44" s="64"/>
      <c r="B44" s="80"/>
      <c r="C44" s="37"/>
      <c r="D44" s="75"/>
      <c r="E44" s="37"/>
    </row>
    <row r="45" spans="1:5" s="78" customFormat="1" ht="12.75" customHeight="1">
      <c r="A45" s="23"/>
      <c r="B45" s="76" t="s">
        <v>440</v>
      </c>
      <c r="C45" s="40"/>
      <c r="D45" s="77"/>
      <c r="E45" s="40"/>
    </row>
    <row r="46" spans="1:5" s="78" customFormat="1" ht="12.75" customHeight="1">
      <c r="A46" s="23"/>
      <c r="B46" s="76" t="s">
        <v>441</v>
      </c>
      <c r="C46" s="40">
        <f>SUM(C39:C43)</f>
        <v>7267</v>
      </c>
      <c r="D46" s="77"/>
      <c r="E46" s="40">
        <f>SUM(E39:E43)</f>
        <v>4816</v>
      </c>
    </row>
    <row r="47" spans="1:5" ht="9.75" customHeight="1">
      <c r="A47" s="64"/>
      <c r="B47" s="80"/>
      <c r="C47" s="37"/>
      <c r="D47" s="75"/>
      <c r="E47" s="37"/>
    </row>
    <row r="48" spans="1:5" s="79" customFormat="1" ht="12.75" customHeight="1">
      <c r="A48" s="30"/>
      <c r="B48" s="69" t="s">
        <v>442</v>
      </c>
      <c r="C48" s="37">
        <v>0</v>
      </c>
      <c r="D48" s="75"/>
      <c r="E48" s="37">
        <v>0</v>
      </c>
    </row>
    <row r="49" spans="1:5" s="73" customFormat="1" ht="12.75" customHeight="1">
      <c r="A49" s="30"/>
      <c r="B49" s="69" t="s">
        <v>443</v>
      </c>
      <c r="C49" s="37">
        <v>0</v>
      </c>
      <c r="D49" s="75"/>
      <c r="E49" s="37">
        <v>0</v>
      </c>
    </row>
    <row r="50" spans="1:5" s="73" customFormat="1" ht="12.75" customHeight="1">
      <c r="A50" s="30"/>
      <c r="B50" s="69" t="s">
        <v>444</v>
      </c>
      <c r="C50" s="37">
        <v>0</v>
      </c>
      <c r="D50" s="75"/>
      <c r="E50" s="37">
        <v>0</v>
      </c>
    </row>
    <row r="51" spans="1:5" s="73" customFormat="1" ht="12.75" customHeight="1">
      <c r="A51" s="30"/>
      <c r="B51" s="69" t="s">
        <v>445</v>
      </c>
      <c r="C51" s="37">
        <v>0</v>
      </c>
      <c r="D51" s="75"/>
      <c r="E51" s="37">
        <v>-10</v>
      </c>
    </row>
    <row r="52" spans="1:5" s="73" customFormat="1" ht="12.75" customHeight="1">
      <c r="A52" s="30"/>
      <c r="B52" s="69" t="s">
        <v>446</v>
      </c>
      <c r="C52" s="37">
        <v>-2907</v>
      </c>
      <c r="D52" s="75"/>
      <c r="E52" s="37">
        <v>-6487</v>
      </c>
    </row>
    <row r="53" spans="1:5" ht="9.75" customHeight="1">
      <c r="A53" s="64"/>
      <c r="B53" s="80"/>
      <c r="C53" s="40"/>
      <c r="D53" s="75"/>
      <c r="E53" s="40"/>
    </row>
    <row r="54" spans="1:5" s="73" customFormat="1" ht="12.75" customHeight="1">
      <c r="A54" s="23"/>
      <c r="B54" s="80" t="s">
        <v>447</v>
      </c>
      <c r="C54" s="40">
        <f>SUM(C46:C52)</f>
        <v>4360</v>
      </c>
      <c r="D54" s="77"/>
      <c r="E54" s="40">
        <f>SUM(E46:E52)</f>
        <v>-1681</v>
      </c>
    </row>
    <row r="55" spans="1:5" ht="9.75" customHeight="1">
      <c r="A55" s="64"/>
      <c r="B55" s="80"/>
      <c r="C55" s="37"/>
      <c r="D55" s="75"/>
      <c r="E55" s="37"/>
    </row>
    <row r="56" spans="1:5" s="73" customFormat="1" ht="12.75" customHeight="1">
      <c r="A56" s="23"/>
      <c r="B56" s="76" t="s">
        <v>448</v>
      </c>
      <c r="C56" s="40">
        <f>C36+C54</f>
        <v>-6472</v>
      </c>
      <c r="D56" s="77"/>
      <c r="E56" s="40">
        <f>E36+E54</f>
        <v>4502</v>
      </c>
    </row>
    <row r="57" spans="1:5" ht="9.75" customHeight="1">
      <c r="A57" s="64"/>
      <c r="B57" s="80"/>
      <c r="C57" s="37"/>
      <c r="D57" s="75"/>
      <c r="E57" s="37"/>
    </row>
    <row r="58" spans="1:5" s="82" customFormat="1" ht="12.75" customHeight="1">
      <c r="A58" s="23" t="s">
        <v>449</v>
      </c>
      <c r="C58" s="40">
        <v>101156</v>
      </c>
      <c r="D58" s="77"/>
      <c r="E58" s="40">
        <v>113503</v>
      </c>
    </row>
    <row r="59" spans="1:5" ht="9.75" customHeight="1">
      <c r="A59" s="64"/>
      <c r="B59" s="80"/>
      <c r="C59" s="40"/>
      <c r="D59" s="75"/>
      <c r="E59" s="40"/>
    </row>
    <row r="60" spans="1:5" s="73" customFormat="1" ht="12.75" customHeight="1">
      <c r="A60" s="30"/>
      <c r="B60" s="69" t="s">
        <v>450</v>
      </c>
      <c r="C60" s="37">
        <v>0</v>
      </c>
      <c r="D60" s="75"/>
      <c r="E60" s="37">
        <v>13988</v>
      </c>
    </row>
    <row r="61" spans="1:5" s="79" customFormat="1" ht="12.75" customHeight="1">
      <c r="A61" s="30"/>
      <c r="B61" s="69" t="s">
        <v>451</v>
      </c>
      <c r="C61" s="37">
        <v>0</v>
      </c>
      <c r="D61" s="75"/>
      <c r="E61" s="37">
        <v>2861</v>
      </c>
    </row>
    <row r="62" spans="1:5" ht="9.75" customHeight="1">
      <c r="A62" s="64"/>
      <c r="B62" s="80"/>
      <c r="C62" s="40"/>
      <c r="D62" s="75"/>
      <c r="E62" s="40"/>
    </row>
    <row r="63" spans="1:5" s="82" customFormat="1" ht="12.75" customHeight="1">
      <c r="A63" s="23" t="s">
        <v>452</v>
      </c>
      <c r="C63" s="40">
        <f>C58-C60-C61</f>
        <v>101156</v>
      </c>
      <c r="D63" s="77"/>
      <c r="E63" s="40">
        <f>E58-E60-E61</f>
        <v>96654</v>
      </c>
    </row>
    <row r="64" spans="1:5" ht="9.75" customHeight="1">
      <c r="A64" s="64"/>
      <c r="B64" s="80"/>
      <c r="C64" s="27"/>
      <c r="E64" s="27"/>
    </row>
    <row r="65" spans="1:5" s="82" customFormat="1" ht="12.75" customHeight="1">
      <c r="A65" s="23" t="s">
        <v>453</v>
      </c>
      <c r="B65" s="83"/>
      <c r="C65" s="42">
        <f>C63+C56</f>
        <v>94684</v>
      </c>
      <c r="D65" s="29"/>
      <c r="E65" s="42">
        <f>E63+E56</f>
        <v>101156</v>
      </c>
    </row>
    <row r="66" spans="1:5" s="73" customFormat="1" ht="12.75">
      <c r="A66" s="34"/>
      <c r="B66" s="34"/>
      <c r="D66" s="34"/>
      <c r="E66" s="84"/>
    </row>
    <row r="67" spans="1:4" s="46" customFormat="1" ht="12.75">
      <c r="A67" s="34"/>
      <c r="D67" s="4"/>
    </row>
    <row r="68" spans="1:4" s="73" customFormat="1" ht="12.75">
      <c r="A68" s="34"/>
      <c r="B68" s="34"/>
      <c r="C68" s="85"/>
      <c r="D68" s="34"/>
    </row>
    <row r="69" spans="1:4" s="73" customFormat="1" ht="12.75">
      <c r="A69" s="34"/>
      <c r="B69" s="34"/>
      <c r="C69" s="34"/>
      <c r="D69" s="34"/>
    </row>
    <row r="70" spans="1:4" s="73" customFormat="1" ht="12.75">
      <c r="A70" s="34"/>
      <c r="B70" s="34"/>
      <c r="C70" s="34"/>
      <c r="D70" s="34"/>
    </row>
    <row r="71" spans="1:4" s="73" customFormat="1" ht="12.75">
      <c r="A71" s="34"/>
      <c r="B71" s="34"/>
      <c r="C71" s="34"/>
      <c r="D71" s="34"/>
    </row>
    <row r="72" spans="1:4" s="73" customFormat="1" ht="12.75">
      <c r="A72" s="34"/>
      <c r="B72" s="34"/>
      <c r="C72" s="34"/>
      <c r="D72" s="34"/>
    </row>
    <row r="73" spans="1:4" s="73" customFormat="1" ht="12.75">
      <c r="A73" s="34"/>
      <c r="B73" s="34"/>
      <c r="C73" s="34"/>
      <c r="D73" s="34"/>
    </row>
    <row r="74" spans="1:4" s="73" customFormat="1" ht="12.75">
      <c r="A74" s="34"/>
      <c r="B74" s="34"/>
      <c r="C74" s="34"/>
      <c r="D74" s="34"/>
    </row>
    <row r="75" spans="1:4" s="73" customFormat="1" ht="12.75">
      <c r="A75" s="34"/>
      <c r="B75" s="34"/>
      <c r="C75" s="34"/>
      <c r="D75" s="34"/>
    </row>
    <row r="76" spans="1:4" s="73" customFormat="1" ht="12.75">
      <c r="A76" s="34"/>
      <c r="B76" s="34"/>
      <c r="C76" s="34"/>
      <c r="D76" s="34"/>
    </row>
    <row r="77" spans="1:4" s="73" customFormat="1" ht="12.75">
      <c r="A77" s="34"/>
      <c r="B77" s="34"/>
      <c r="C77" s="34"/>
      <c r="D77" s="34"/>
    </row>
    <row r="78" spans="1:4" s="73" customFormat="1" ht="12.75">
      <c r="A78" s="34"/>
      <c r="B78" s="34"/>
      <c r="C78" s="34"/>
      <c r="D78" s="34"/>
    </row>
    <row r="79" spans="1:4" s="73" customFormat="1" ht="12.75">
      <c r="A79" s="34"/>
      <c r="B79" s="34"/>
      <c r="C79" s="34"/>
      <c r="D79" s="34"/>
    </row>
    <row r="80" spans="1:4" s="73" customFormat="1" ht="12.75">
      <c r="A80" s="34"/>
      <c r="B80" s="34"/>
      <c r="C80" s="34"/>
      <c r="D80" s="34"/>
    </row>
    <row r="81" spans="1:4" s="73" customFormat="1" ht="12.75">
      <c r="A81" s="34"/>
      <c r="B81" s="34"/>
      <c r="C81" s="34"/>
      <c r="D81" s="34"/>
    </row>
    <row r="82" spans="1:4" s="73" customFormat="1" ht="12.75">
      <c r="A82" s="34"/>
      <c r="B82" s="34"/>
      <c r="C82" s="34"/>
      <c r="D82" s="34"/>
    </row>
    <row r="83" spans="1:4" s="73" customFormat="1" ht="12.75">
      <c r="A83" s="34"/>
      <c r="B83" s="34"/>
      <c r="C83" s="34"/>
      <c r="D83" s="34"/>
    </row>
    <row r="84" spans="1:4" s="73" customFormat="1" ht="12.75">
      <c r="A84" s="34"/>
      <c r="B84" s="34"/>
      <c r="C84" s="34"/>
      <c r="D84" s="34"/>
    </row>
    <row r="85" spans="1:4" s="73" customFormat="1" ht="12.75">
      <c r="A85" s="34"/>
      <c r="B85" s="34"/>
      <c r="C85" s="34"/>
      <c r="D85" s="34"/>
    </row>
    <row r="86" spans="1:4" s="73" customFormat="1" ht="12.75">
      <c r="A86" s="34"/>
      <c r="B86" s="34"/>
      <c r="C86" s="34"/>
      <c r="D86" s="34"/>
    </row>
    <row r="87" spans="1:4" s="73" customFormat="1" ht="12.75">
      <c r="A87" s="34"/>
      <c r="B87" s="34"/>
      <c r="C87" s="34"/>
      <c r="D87" s="34"/>
    </row>
    <row r="88" spans="1:4" s="73" customFormat="1" ht="12.75">
      <c r="A88" s="34"/>
      <c r="B88" s="34"/>
      <c r="C88" s="34"/>
      <c r="D88" s="34"/>
    </row>
    <row r="89" spans="1:4" s="73" customFormat="1" ht="12.75">
      <c r="A89" s="34"/>
      <c r="B89" s="34"/>
      <c r="C89" s="34"/>
      <c r="D89" s="34"/>
    </row>
    <row r="90" spans="1:4" s="73" customFormat="1" ht="12.75">
      <c r="A90" s="34"/>
      <c r="B90" s="34"/>
      <c r="C90" s="34"/>
      <c r="D90" s="34"/>
    </row>
    <row r="91" spans="1:4" s="73" customFormat="1" ht="12.75">
      <c r="A91" s="34"/>
      <c r="B91" s="34"/>
      <c r="C91" s="34"/>
      <c r="D91" s="34"/>
    </row>
    <row r="92" spans="1:4" s="73" customFormat="1" ht="12.75">
      <c r="A92" s="34"/>
      <c r="B92" s="34"/>
      <c r="C92" s="34"/>
      <c r="D92" s="34"/>
    </row>
    <row r="93" spans="1:4" s="73" customFormat="1" ht="12.75">
      <c r="A93" s="34"/>
      <c r="B93" s="34"/>
      <c r="C93" s="34"/>
      <c r="D93" s="34"/>
    </row>
    <row r="94" spans="1:4" s="73" customFormat="1" ht="12.75">
      <c r="A94" s="34"/>
      <c r="B94" s="34"/>
      <c r="C94" s="34"/>
      <c r="D94" s="34"/>
    </row>
    <row r="95" spans="1:4" s="73" customFormat="1" ht="12.75">
      <c r="A95" s="34"/>
      <c r="B95" s="34"/>
      <c r="C95" s="34"/>
      <c r="D95" s="34"/>
    </row>
    <row r="96" spans="1:4" s="73" customFormat="1" ht="12.75">
      <c r="A96" s="34"/>
      <c r="B96" s="34"/>
      <c r="C96" s="34"/>
      <c r="D96" s="34"/>
    </row>
    <row r="97" spans="1:4" s="73" customFormat="1" ht="12.75">
      <c r="A97" s="34"/>
      <c r="B97" s="34"/>
      <c r="C97" s="34"/>
      <c r="D97" s="34"/>
    </row>
    <row r="98" spans="1:4" s="73" customFormat="1" ht="12.75">
      <c r="A98" s="34"/>
      <c r="B98" s="34"/>
      <c r="C98" s="34"/>
      <c r="D98" s="34"/>
    </row>
    <row r="99" spans="1:4" s="73" customFormat="1" ht="12.75">
      <c r="A99" s="34"/>
      <c r="B99" s="34"/>
      <c r="C99" s="34"/>
      <c r="D99" s="34"/>
    </row>
    <row r="100" spans="1:4" s="73" customFormat="1" ht="12.75">
      <c r="A100" s="34"/>
      <c r="B100" s="34"/>
      <c r="C100" s="34"/>
      <c r="D100" s="34"/>
    </row>
    <row r="101" spans="1:4" s="73" customFormat="1" ht="12.75">
      <c r="A101" s="34"/>
      <c r="B101" s="34"/>
      <c r="C101" s="34"/>
      <c r="D101" s="34"/>
    </row>
    <row r="102" spans="1:4" s="73" customFormat="1" ht="12.75">
      <c r="A102" s="34"/>
      <c r="B102" s="34"/>
      <c r="C102" s="34"/>
      <c r="D102" s="34"/>
    </row>
    <row r="103" spans="1:4" s="73" customFormat="1" ht="12.75">
      <c r="A103" s="34"/>
      <c r="B103" s="34"/>
      <c r="C103" s="34"/>
      <c r="D103" s="34"/>
    </row>
    <row r="104" spans="1:4" s="73" customFormat="1" ht="12.75">
      <c r="A104" s="34"/>
      <c r="B104" s="34"/>
      <c r="C104" s="34"/>
      <c r="D104" s="34"/>
    </row>
    <row r="105" spans="1:4" s="73" customFormat="1" ht="12.75">
      <c r="A105" s="34"/>
      <c r="B105" s="34"/>
      <c r="C105" s="34"/>
      <c r="D105" s="34"/>
    </row>
    <row r="106" spans="1:4" s="73" customFormat="1" ht="12.75">
      <c r="A106" s="34"/>
      <c r="B106" s="34"/>
      <c r="C106" s="34"/>
      <c r="D106" s="34"/>
    </row>
    <row r="107" spans="1:4" s="73" customFormat="1" ht="12.75">
      <c r="A107" s="34"/>
      <c r="B107" s="34"/>
      <c r="C107" s="34"/>
      <c r="D107" s="34"/>
    </row>
    <row r="108" spans="1:4" s="73" customFormat="1" ht="12.75">
      <c r="A108" s="34"/>
      <c r="B108" s="34"/>
      <c r="C108" s="34"/>
      <c r="D108" s="34"/>
    </row>
    <row r="109" spans="1:4" s="73" customFormat="1" ht="12.75">
      <c r="A109" s="34"/>
      <c r="B109" s="34"/>
      <c r="C109" s="34"/>
      <c r="D109" s="34"/>
    </row>
    <row r="110" spans="1:4" s="73" customFormat="1" ht="12.75">
      <c r="A110" s="34"/>
      <c r="B110" s="34"/>
      <c r="C110" s="34"/>
      <c r="D110" s="34"/>
    </row>
    <row r="111" spans="1:4" s="73" customFormat="1" ht="12.75">
      <c r="A111" s="34"/>
      <c r="B111" s="34"/>
      <c r="C111" s="34"/>
      <c r="D111" s="34"/>
    </row>
    <row r="112" spans="1:4" s="73" customFormat="1" ht="12.75">
      <c r="A112" s="34"/>
      <c r="B112" s="34"/>
      <c r="C112" s="34"/>
      <c r="D112" s="34"/>
    </row>
    <row r="113" spans="1:4" s="73" customFormat="1" ht="12.75">
      <c r="A113" s="34"/>
      <c r="B113" s="34"/>
      <c r="C113" s="34"/>
      <c r="D113" s="34"/>
    </row>
    <row r="114" spans="1:4" s="73" customFormat="1" ht="12.75">
      <c r="A114" s="34"/>
      <c r="B114" s="34"/>
      <c r="C114" s="34"/>
      <c r="D114" s="34"/>
    </row>
    <row r="115" spans="1:4" s="73" customFormat="1" ht="12.75">
      <c r="A115" s="34"/>
      <c r="B115" s="34"/>
      <c r="C115" s="34"/>
      <c r="D115" s="34"/>
    </row>
    <row r="116" spans="1:4" s="73" customFormat="1" ht="12.75">
      <c r="A116" s="34"/>
      <c r="B116" s="34"/>
      <c r="C116" s="34"/>
      <c r="D116" s="34"/>
    </row>
    <row r="117" spans="1:4" s="73" customFormat="1" ht="12.75">
      <c r="A117" s="34"/>
      <c r="B117" s="34"/>
      <c r="C117" s="34"/>
      <c r="D117" s="34"/>
    </row>
    <row r="118" spans="1:4" s="73" customFormat="1" ht="12.75">
      <c r="A118" s="34"/>
      <c r="B118" s="34"/>
      <c r="C118" s="34"/>
      <c r="D118" s="34"/>
    </row>
    <row r="119" spans="1:4" s="73" customFormat="1" ht="12.75">
      <c r="A119" s="34"/>
      <c r="B119" s="34"/>
      <c r="C119" s="34"/>
      <c r="D119" s="34"/>
    </row>
    <row r="120" spans="1:4" s="73" customFormat="1" ht="12.75">
      <c r="A120" s="34"/>
      <c r="B120" s="34"/>
      <c r="C120" s="34"/>
      <c r="D120" s="34"/>
    </row>
    <row r="121" spans="1:4" s="73" customFormat="1" ht="12.75">
      <c r="A121" s="34"/>
      <c r="B121" s="34"/>
      <c r="C121" s="34"/>
      <c r="D121" s="34"/>
    </row>
    <row r="122" spans="1:4" s="73" customFormat="1" ht="12.75">
      <c r="A122" s="34"/>
      <c r="B122" s="34"/>
      <c r="C122" s="34"/>
      <c r="D122" s="34"/>
    </row>
    <row r="123" spans="1:4" s="73" customFormat="1" ht="12.75">
      <c r="A123" s="34"/>
      <c r="B123" s="34"/>
      <c r="C123" s="34"/>
      <c r="D123" s="34"/>
    </row>
    <row r="124" spans="1:4" s="73" customFormat="1" ht="12.75">
      <c r="A124" s="34"/>
      <c r="B124" s="34"/>
      <c r="C124" s="34"/>
      <c r="D124" s="34"/>
    </row>
    <row r="125" spans="1:4" s="73" customFormat="1" ht="12.75">
      <c r="A125" s="34"/>
      <c r="B125" s="34"/>
      <c r="C125" s="34"/>
      <c r="D125" s="34"/>
    </row>
    <row r="126" spans="1:4" s="73" customFormat="1" ht="12.75">
      <c r="A126" s="34"/>
      <c r="B126" s="34"/>
      <c r="C126" s="34"/>
      <c r="D126" s="34"/>
    </row>
    <row r="127" spans="1:4" s="73" customFormat="1" ht="12.75">
      <c r="A127" s="34"/>
      <c r="B127" s="34"/>
      <c r="C127" s="34"/>
      <c r="D127" s="34"/>
    </row>
    <row r="128" spans="1:4" s="73" customFormat="1" ht="12.75">
      <c r="A128" s="34"/>
      <c r="B128" s="34"/>
      <c r="C128" s="34"/>
      <c r="D128" s="34"/>
    </row>
    <row r="129" spans="1:4" s="73" customFormat="1" ht="12.75">
      <c r="A129" s="34"/>
      <c r="B129" s="34"/>
      <c r="C129" s="34"/>
      <c r="D129" s="34"/>
    </row>
    <row r="130" spans="1:4" s="73" customFormat="1" ht="12.75">
      <c r="A130" s="34"/>
      <c r="B130" s="34"/>
      <c r="C130" s="34"/>
      <c r="D130" s="34"/>
    </row>
    <row r="131" spans="1:4" s="73" customFormat="1" ht="12.75">
      <c r="A131" s="34"/>
      <c r="B131" s="34"/>
      <c r="C131" s="34"/>
      <c r="D131" s="34"/>
    </row>
    <row r="132" spans="1:4" s="73" customFormat="1" ht="12.75">
      <c r="A132" s="34"/>
      <c r="B132" s="34"/>
      <c r="C132" s="34"/>
      <c r="D132" s="34"/>
    </row>
    <row r="133" spans="1:4" s="73" customFormat="1" ht="12.75">
      <c r="A133" s="34"/>
      <c r="B133" s="34"/>
      <c r="C133" s="34"/>
      <c r="D133" s="34"/>
    </row>
    <row r="134" spans="1:4" s="73" customFormat="1" ht="12.75">
      <c r="A134" s="34"/>
      <c r="B134" s="34"/>
      <c r="C134" s="34"/>
      <c r="D134" s="34"/>
    </row>
    <row r="135" spans="1:4" s="73" customFormat="1" ht="12.75">
      <c r="A135" s="34"/>
      <c r="B135" s="34"/>
      <c r="C135" s="34"/>
      <c r="D135" s="34"/>
    </row>
    <row r="136" spans="1:4" s="73" customFormat="1" ht="12.75">
      <c r="A136" s="34"/>
      <c r="B136" s="34"/>
      <c r="C136" s="34"/>
      <c r="D136" s="34"/>
    </row>
    <row r="137" spans="1:4" s="73" customFormat="1" ht="12.75">
      <c r="A137" s="34"/>
      <c r="B137" s="34"/>
      <c r="C137" s="34"/>
      <c r="D137" s="34"/>
    </row>
    <row r="138" spans="1:4" s="73" customFormat="1" ht="12.75">
      <c r="A138" s="34"/>
      <c r="B138" s="34"/>
      <c r="C138" s="34"/>
      <c r="D138" s="34"/>
    </row>
    <row r="139" spans="1:4" s="73" customFormat="1" ht="12.75">
      <c r="A139" s="34"/>
      <c r="B139" s="34"/>
      <c r="C139" s="34"/>
      <c r="D139" s="34"/>
    </row>
    <row r="140" spans="1:4" s="73" customFormat="1" ht="12.75">
      <c r="A140" s="34"/>
      <c r="B140" s="34"/>
      <c r="C140" s="34"/>
      <c r="D140" s="34"/>
    </row>
    <row r="141" spans="1:4" s="73" customFormat="1" ht="12.75">
      <c r="A141" s="34"/>
      <c r="B141" s="34"/>
      <c r="C141" s="34"/>
      <c r="D141" s="34"/>
    </row>
    <row r="142" spans="1:4" s="73" customFormat="1" ht="12.75">
      <c r="A142" s="34"/>
      <c r="B142" s="34"/>
      <c r="C142" s="34"/>
      <c r="D142" s="34"/>
    </row>
    <row r="143" spans="1:4" s="73" customFormat="1" ht="12.75">
      <c r="A143" s="34"/>
      <c r="B143" s="34"/>
      <c r="C143" s="34"/>
      <c r="D143" s="34"/>
    </row>
    <row r="144" spans="1:4" s="73" customFormat="1" ht="12.75">
      <c r="A144" s="34"/>
      <c r="B144" s="34"/>
      <c r="C144" s="34"/>
      <c r="D144" s="34"/>
    </row>
    <row r="145" spans="1:4" s="73" customFormat="1" ht="12.75">
      <c r="A145" s="34"/>
      <c r="B145" s="34"/>
      <c r="C145" s="34"/>
      <c r="D145" s="34"/>
    </row>
    <row r="146" spans="1:4" s="73" customFormat="1" ht="12.75">
      <c r="A146" s="34"/>
      <c r="B146" s="34"/>
      <c r="C146" s="34"/>
      <c r="D146" s="34"/>
    </row>
    <row r="147" spans="1:4" s="73" customFormat="1" ht="12.75">
      <c r="A147" s="34"/>
      <c r="B147" s="34"/>
      <c r="C147" s="34"/>
      <c r="D147" s="34"/>
    </row>
    <row r="148" spans="1:4" s="73" customFormat="1" ht="12.75">
      <c r="A148" s="34"/>
      <c r="B148" s="34"/>
      <c r="C148" s="34"/>
      <c r="D148" s="34"/>
    </row>
    <row r="149" spans="1:4" s="73" customFormat="1" ht="12.75">
      <c r="A149" s="34"/>
      <c r="B149" s="34"/>
      <c r="C149" s="34"/>
      <c r="D149" s="34"/>
    </row>
    <row r="150" spans="1:4" s="73" customFormat="1" ht="12.75">
      <c r="A150" s="34"/>
      <c r="B150" s="34"/>
      <c r="C150" s="34"/>
      <c r="D150" s="34"/>
    </row>
    <row r="151" spans="1:4" s="73" customFormat="1" ht="12.75">
      <c r="A151" s="34"/>
      <c r="B151" s="34"/>
      <c r="C151" s="34"/>
      <c r="D151" s="34"/>
    </row>
    <row r="152" spans="1:4" s="73" customFormat="1" ht="12.75">
      <c r="A152" s="34"/>
      <c r="B152" s="34"/>
      <c r="C152" s="34"/>
      <c r="D152" s="34"/>
    </row>
    <row r="153" spans="1:4" s="73" customFormat="1" ht="12.75">
      <c r="A153" s="34"/>
      <c r="B153" s="34"/>
      <c r="C153" s="34"/>
      <c r="D153" s="34"/>
    </row>
    <row r="154" spans="1:4" s="73" customFormat="1" ht="12.75">
      <c r="A154" s="34"/>
      <c r="B154" s="34"/>
      <c r="C154" s="34"/>
      <c r="D154" s="34"/>
    </row>
    <row r="155" spans="1:4" s="73" customFormat="1" ht="12.75">
      <c r="A155" s="34"/>
      <c r="B155" s="34"/>
      <c r="C155" s="34"/>
      <c r="D155" s="34"/>
    </row>
    <row r="156" spans="1:4" s="73" customFormat="1" ht="12.75">
      <c r="A156" s="34"/>
      <c r="B156" s="34"/>
      <c r="C156" s="34"/>
      <c r="D156" s="34"/>
    </row>
    <row r="157" spans="1:4" s="73" customFormat="1" ht="12.75">
      <c r="A157" s="34"/>
      <c r="B157" s="34"/>
      <c r="C157" s="34"/>
      <c r="D157" s="34"/>
    </row>
    <row r="158" spans="1:4" s="73" customFormat="1" ht="12.75">
      <c r="A158" s="34"/>
      <c r="B158" s="34"/>
      <c r="C158" s="34"/>
      <c r="D158" s="34"/>
    </row>
    <row r="159" spans="1:4" s="73" customFormat="1" ht="12.75">
      <c r="A159" s="34"/>
      <c r="B159" s="34"/>
      <c r="C159" s="34"/>
      <c r="D159" s="34"/>
    </row>
    <row r="160" spans="1:4" s="73" customFormat="1" ht="12.75">
      <c r="A160" s="34"/>
      <c r="B160" s="34"/>
      <c r="C160" s="34"/>
      <c r="D160" s="34"/>
    </row>
    <row r="161" spans="1:4" s="73" customFormat="1" ht="12.75">
      <c r="A161" s="34"/>
      <c r="B161" s="34"/>
      <c r="C161" s="34"/>
      <c r="D161" s="34"/>
    </row>
    <row r="162" spans="1:4" s="73" customFormat="1" ht="12.75">
      <c r="A162" s="34"/>
      <c r="B162" s="34"/>
      <c r="C162" s="34"/>
      <c r="D162" s="34"/>
    </row>
    <row r="163" spans="1:4" s="73" customFormat="1" ht="12.75">
      <c r="A163" s="34"/>
      <c r="B163" s="34"/>
      <c r="C163" s="34"/>
      <c r="D163" s="34"/>
    </row>
    <row r="164" spans="1:4" s="73" customFormat="1" ht="12.75">
      <c r="A164" s="34"/>
      <c r="B164" s="34"/>
      <c r="C164" s="34"/>
      <c r="D164" s="34"/>
    </row>
    <row r="165" spans="1:4" s="73" customFormat="1" ht="12.75">
      <c r="A165" s="34"/>
      <c r="B165" s="34"/>
      <c r="C165" s="34"/>
      <c r="D165" s="34"/>
    </row>
    <row r="166" spans="1:4" s="73" customFormat="1" ht="12.75">
      <c r="A166" s="34"/>
      <c r="B166" s="34"/>
      <c r="C166" s="34"/>
      <c r="D166" s="34"/>
    </row>
    <row r="167" spans="1:4" s="73" customFormat="1" ht="12.75">
      <c r="A167" s="34"/>
      <c r="B167" s="34"/>
      <c r="C167" s="34"/>
      <c r="D167" s="34"/>
    </row>
    <row r="168" spans="1:4" s="73" customFormat="1" ht="12.75">
      <c r="A168" s="34"/>
      <c r="B168" s="34"/>
      <c r="C168" s="34"/>
      <c r="D168" s="34"/>
    </row>
    <row r="169" spans="1:4" s="73" customFormat="1" ht="12.75">
      <c r="A169" s="34"/>
      <c r="B169" s="34"/>
      <c r="C169" s="34"/>
      <c r="D169" s="34"/>
    </row>
    <row r="170" spans="1:4" s="73" customFormat="1" ht="12.75">
      <c r="A170" s="34"/>
      <c r="B170" s="34"/>
      <c r="C170" s="34"/>
      <c r="D170" s="34"/>
    </row>
    <row r="171" spans="1:4" s="73" customFormat="1" ht="12.75">
      <c r="A171" s="34"/>
      <c r="B171" s="34"/>
      <c r="C171" s="34"/>
      <c r="D171" s="34"/>
    </row>
    <row r="172" spans="1:4" s="73" customFormat="1" ht="12.75">
      <c r="A172" s="34"/>
      <c r="B172" s="34"/>
      <c r="C172" s="34"/>
      <c r="D172" s="34"/>
    </row>
    <row r="173" spans="1:4" s="73" customFormat="1" ht="12.75">
      <c r="A173" s="34"/>
      <c r="B173" s="34"/>
      <c r="C173" s="34"/>
      <c r="D173" s="34"/>
    </row>
    <row r="174" spans="1:4" s="73" customFormat="1" ht="12.75">
      <c r="A174" s="34"/>
      <c r="B174" s="34"/>
      <c r="C174" s="34"/>
      <c r="D174" s="34"/>
    </row>
    <row r="175" spans="1:4" s="73" customFormat="1" ht="12.75">
      <c r="A175" s="34"/>
      <c r="B175" s="34"/>
      <c r="C175" s="34"/>
      <c r="D175" s="34"/>
    </row>
    <row r="176" spans="1:4" s="73" customFormat="1" ht="12.75">
      <c r="A176" s="34"/>
      <c r="B176" s="34"/>
      <c r="C176" s="34"/>
      <c r="D176" s="34"/>
    </row>
    <row r="177" spans="1:4" s="73" customFormat="1" ht="12.75">
      <c r="A177" s="34"/>
      <c r="B177" s="34"/>
      <c r="C177" s="34"/>
      <c r="D177" s="34"/>
    </row>
    <row r="178" spans="1:4" s="73" customFormat="1" ht="12.75">
      <c r="A178" s="34"/>
      <c r="B178" s="34"/>
      <c r="C178" s="34"/>
      <c r="D178" s="34"/>
    </row>
    <row r="179" spans="1:4" s="73" customFormat="1" ht="12.75">
      <c r="A179" s="34"/>
      <c r="B179" s="34"/>
      <c r="C179" s="34"/>
      <c r="D179" s="34"/>
    </row>
    <row r="180" spans="1:4" s="73" customFormat="1" ht="12.75">
      <c r="A180" s="34"/>
      <c r="B180" s="34"/>
      <c r="C180" s="34"/>
      <c r="D180" s="34"/>
    </row>
    <row r="181" spans="1:4" s="73" customFormat="1" ht="12.75">
      <c r="A181" s="34"/>
      <c r="B181" s="34"/>
      <c r="C181" s="34"/>
      <c r="D181" s="34"/>
    </row>
    <row r="182" spans="1:4" s="73" customFormat="1" ht="12.75">
      <c r="A182" s="34"/>
      <c r="B182" s="34"/>
      <c r="C182" s="34"/>
      <c r="D182" s="34"/>
    </row>
    <row r="183" spans="1:4" s="73" customFormat="1" ht="12.75">
      <c r="A183" s="34"/>
      <c r="B183" s="34"/>
      <c r="C183" s="34"/>
      <c r="D183" s="34"/>
    </row>
    <row r="184" spans="1:4" s="73" customFormat="1" ht="12.75">
      <c r="A184" s="34"/>
      <c r="B184" s="34"/>
      <c r="C184" s="34"/>
      <c r="D184" s="34"/>
    </row>
    <row r="185" spans="1:4" s="73" customFormat="1" ht="12.75">
      <c r="A185" s="34"/>
      <c r="B185" s="34"/>
      <c r="C185" s="34"/>
      <c r="D185" s="34"/>
    </row>
    <row r="186" spans="1:4" s="73" customFormat="1" ht="12.75">
      <c r="A186" s="34"/>
      <c r="B186" s="34"/>
      <c r="C186" s="34"/>
      <c r="D186" s="34"/>
    </row>
    <row r="187" spans="1:4" s="73" customFormat="1" ht="12.75">
      <c r="A187" s="34"/>
      <c r="B187" s="34"/>
      <c r="C187" s="34"/>
      <c r="D187" s="34"/>
    </row>
    <row r="188" spans="1:4" s="73" customFormat="1" ht="12.75">
      <c r="A188" s="34"/>
      <c r="B188" s="34"/>
      <c r="C188" s="34"/>
      <c r="D188" s="34"/>
    </row>
    <row r="189" spans="1:4" s="73" customFormat="1" ht="12.75">
      <c r="A189" s="34"/>
      <c r="B189" s="34"/>
      <c r="C189" s="34"/>
      <c r="D189" s="34"/>
    </row>
    <row r="190" spans="1:4" s="73" customFormat="1" ht="12.75">
      <c r="A190" s="34"/>
      <c r="B190" s="34"/>
      <c r="C190" s="34"/>
      <c r="D190" s="34"/>
    </row>
    <row r="191" spans="1:4" s="73" customFormat="1" ht="12.75">
      <c r="A191" s="34"/>
      <c r="B191" s="34"/>
      <c r="C191" s="34"/>
      <c r="D191" s="34"/>
    </row>
    <row r="192" spans="1:4" s="73" customFormat="1" ht="12.75">
      <c r="A192" s="34"/>
      <c r="B192" s="34"/>
      <c r="C192" s="34"/>
      <c r="D192" s="34"/>
    </row>
    <row r="193" spans="1:4" s="73" customFormat="1" ht="12.75">
      <c r="A193" s="34"/>
      <c r="B193" s="34"/>
      <c r="C193" s="34"/>
      <c r="D193" s="34"/>
    </row>
    <row r="194" spans="1:4" s="73" customFormat="1" ht="12.75">
      <c r="A194" s="34"/>
      <c r="B194" s="34"/>
      <c r="C194" s="34"/>
      <c r="D194" s="34"/>
    </row>
    <row r="195" spans="1:4" s="73" customFormat="1" ht="12.75">
      <c r="A195" s="34"/>
      <c r="B195" s="34"/>
      <c r="C195" s="34"/>
      <c r="D195" s="34"/>
    </row>
    <row r="196" spans="1:4" s="73" customFormat="1" ht="12.75">
      <c r="A196" s="34"/>
      <c r="B196" s="34"/>
      <c r="C196" s="34"/>
      <c r="D196" s="34"/>
    </row>
    <row r="197" spans="1:4" s="73" customFormat="1" ht="12.75">
      <c r="A197" s="34"/>
      <c r="B197" s="34"/>
      <c r="C197" s="34"/>
      <c r="D197" s="34"/>
    </row>
    <row r="198" spans="1:4" s="73" customFormat="1" ht="12.75">
      <c r="A198" s="34"/>
      <c r="B198" s="34"/>
      <c r="C198" s="34"/>
      <c r="D198" s="34"/>
    </row>
    <row r="199" spans="1:4" s="73" customFormat="1" ht="12.75">
      <c r="A199" s="34"/>
      <c r="B199" s="34"/>
      <c r="C199" s="34"/>
      <c r="D199" s="34"/>
    </row>
    <row r="200" spans="1:4" s="73" customFormat="1" ht="12.75">
      <c r="A200" s="34"/>
      <c r="B200" s="34"/>
      <c r="C200" s="34"/>
      <c r="D200" s="34"/>
    </row>
    <row r="201" spans="1:4" s="73" customFormat="1" ht="12.75">
      <c r="A201" s="34"/>
      <c r="B201" s="34"/>
      <c r="C201" s="34"/>
      <c r="D201" s="34"/>
    </row>
    <row r="202" spans="1:4" s="73" customFormat="1" ht="12.75">
      <c r="A202" s="34"/>
      <c r="B202" s="34"/>
      <c r="C202" s="34"/>
      <c r="D202" s="34"/>
    </row>
    <row r="203" spans="1:4" s="73" customFormat="1" ht="12.75">
      <c r="A203" s="34"/>
      <c r="B203" s="34"/>
      <c r="C203" s="34"/>
      <c r="D203" s="34"/>
    </row>
    <row r="204" spans="1:4" s="73" customFormat="1" ht="12.75">
      <c r="A204" s="34"/>
      <c r="B204" s="34"/>
      <c r="C204" s="34"/>
      <c r="D204" s="34"/>
    </row>
    <row r="205" spans="1:4" s="73" customFormat="1" ht="12.75">
      <c r="A205" s="34"/>
      <c r="B205" s="34"/>
      <c r="C205" s="34"/>
      <c r="D205" s="34"/>
    </row>
    <row r="206" spans="1:4" s="73" customFormat="1" ht="12.75">
      <c r="A206" s="34"/>
      <c r="B206" s="34"/>
      <c r="C206" s="34"/>
      <c r="D206" s="34"/>
    </row>
    <row r="207" spans="1:4" s="73" customFormat="1" ht="12.75">
      <c r="A207" s="34"/>
      <c r="B207" s="34"/>
      <c r="C207" s="34"/>
      <c r="D207" s="34"/>
    </row>
    <row r="208" spans="1:4" s="73" customFormat="1" ht="12.75">
      <c r="A208" s="34"/>
      <c r="B208" s="34"/>
      <c r="C208" s="34"/>
      <c r="D208" s="34"/>
    </row>
    <row r="209" spans="1:4" s="73" customFormat="1" ht="12.75">
      <c r="A209" s="34"/>
      <c r="B209" s="34"/>
      <c r="C209" s="34"/>
      <c r="D209" s="34"/>
    </row>
    <row r="210" spans="1:4" s="73" customFormat="1" ht="12.75">
      <c r="A210" s="34"/>
      <c r="B210" s="34"/>
      <c r="C210" s="34"/>
      <c r="D210" s="34"/>
    </row>
    <row r="211" spans="1:4" s="73" customFormat="1" ht="12.75">
      <c r="A211" s="34"/>
      <c r="B211" s="34"/>
      <c r="C211" s="34"/>
      <c r="D211" s="34"/>
    </row>
    <row r="212" spans="1:4" s="73" customFormat="1" ht="12.75">
      <c r="A212" s="34"/>
      <c r="B212" s="34"/>
      <c r="C212" s="34"/>
      <c r="D212" s="34"/>
    </row>
    <row r="213" spans="1:4" s="73" customFormat="1" ht="12.75">
      <c r="A213" s="34"/>
      <c r="B213" s="34"/>
      <c r="C213" s="34"/>
      <c r="D213" s="34"/>
    </row>
    <row r="214" spans="1:4" s="73" customFormat="1" ht="12.75">
      <c r="A214" s="34"/>
      <c r="B214" s="34"/>
      <c r="C214" s="34"/>
      <c r="D214" s="34"/>
    </row>
    <row r="215" spans="1:4" s="73" customFormat="1" ht="12.75">
      <c r="A215" s="34"/>
      <c r="B215" s="34"/>
      <c r="C215" s="34"/>
      <c r="D215" s="34"/>
    </row>
    <row r="216" spans="1:4" s="73" customFormat="1" ht="12.75">
      <c r="A216" s="34"/>
      <c r="B216" s="34"/>
      <c r="C216" s="34"/>
      <c r="D216" s="34"/>
    </row>
    <row r="217" spans="1:4" s="73" customFormat="1" ht="12.75">
      <c r="A217" s="34"/>
      <c r="B217" s="34"/>
      <c r="C217" s="34"/>
      <c r="D217" s="34"/>
    </row>
    <row r="218" spans="1:4" s="73" customFormat="1" ht="12.75">
      <c r="A218" s="34"/>
      <c r="B218" s="34"/>
      <c r="C218" s="34"/>
      <c r="D218" s="34"/>
    </row>
    <row r="219" spans="1:4" s="73" customFormat="1" ht="12.75">
      <c r="A219" s="34"/>
      <c r="B219" s="34"/>
      <c r="C219" s="34"/>
      <c r="D219" s="34"/>
    </row>
    <row r="220" spans="1:4" s="73" customFormat="1" ht="12.75">
      <c r="A220" s="34"/>
      <c r="B220" s="34"/>
      <c r="C220" s="34"/>
      <c r="D220" s="34"/>
    </row>
    <row r="221" spans="1:4" s="73" customFormat="1" ht="12.75">
      <c r="A221" s="34"/>
      <c r="B221" s="34"/>
      <c r="C221" s="34"/>
      <c r="D221" s="34"/>
    </row>
    <row r="222" spans="1:4" s="73" customFormat="1" ht="12.75">
      <c r="A222" s="34"/>
      <c r="B222" s="34"/>
      <c r="C222" s="34"/>
      <c r="D222" s="34"/>
    </row>
    <row r="223" spans="1:4" s="73" customFormat="1" ht="12.75">
      <c r="A223" s="34"/>
      <c r="B223" s="34"/>
      <c r="C223" s="34"/>
      <c r="D223" s="34"/>
    </row>
    <row r="224" spans="1:4" s="73" customFormat="1" ht="12.75">
      <c r="A224" s="34"/>
      <c r="B224" s="34"/>
      <c r="C224" s="34"/>
      <c r="D224" s="34"/>
    </row>
    <row r="225" spans="1:4" s="73" customFormat="1" ht="12.75">
      <c r="A225" s="34"/>
      <c r="B225" s="34"/>
      <c r="C225" s="34"/>
      <c r="D225" s="34"/>
    </row>
    <row r="226" spans="1:4" s="73" customFormat="1" ht="12.75">
      <c r="A226" s="34"/>
      <c r="B226" s="34"/>
      <c r="C226" s="34"/>
      <c r="D226" s="34"/>
    </row>
    <row r="227" spans="1:4" s="73" customFormat="1" ht="12.75">
      <c r="A227" s="34"/>
      <c r="B227" s="34"/>
      <c r="C227" s="34"/>
      <c r="D227" s="34"/>
    </row>
    <row r="228" spans="1:4" s="73" customFormat="1" ht="12.75">
      <c r="A228" s="34"/>
      <c r="B228" s="34"/>
      <c r="C228" s="34"/>
      <c r="D228" s="34"/>
    </row>
    <row r="229" spans="1:4" s="73" customFormat="1" ht="12.75">
      <c r="A229" s="34"/>
      <c r="B229" s="34"/>
      <c r="C229" s="34"/>
      <c r="D229" s="34"/>
    </row>
    <row r="230" spans="1:4" s="73" customFormat="1" ht="12.75">
      <c r="A230" s="34"/>
      <c r="B230" s="34"/>
      <c r="C230" s="34"/>
      <c r="D230" s="34"/>
    </row>
    <row r="231" spans="1:4" s="73" customFormat="1" ht="12.75">
      <c r="A231" s="34"/>
      <c r="B231" s="34"/>
      <c r="C231" s="34"/>
      <c r="D231" s="34"/>
    </row>
    <row r="232" spans="1:4" s="73" customFormat="1" ht="12.75">
      <c r="A232" s="34"/>
      <c r="B232" s="34"/>
      <c r="C232" s="34"/>
      <c r="D232" s="34"/>
    </row>
    <row r="233" spans="1:4" s="73" customFormat="1" ht="12.75">
      <c r="A233" s="34"/>
      <c r="B233" s="34"/>
      <c r="C233" s="34"/>
      <c r="D233" s="34"/>
    </row>
    <row r="234" spans="1:4" s="73" customFormat="1" ht="12.75">
      <c r="A234" s="34"/>
      <c r="B234" s="34"/>
      <c r="C234" s="34"/>
      <c r="D234" s="34"/>
    </row>
    <row r="235" spans="1:4" s="73" customFormat="1" ht="12.75">
      <c r="A235" s="34"/>
      <c r="B235" s="34"/>
      <c r="C235" s="34"/>
      <c r="D235" s="34"/>
    </row>
    <row r="236" spans="1:4" s="73" customFormat="1" ht="12.75">
      <c r="A236" s="34"/>
      <c r="B236" s="34"/>
      <c r="C236" s="34"/>
      <c r="D236" s="34"/>
    </row>
    <row r="237" spans="1:4" s="73" customFormat="1" ht="12.75">
      <c r="A237" s="34"/>
      <c r="B237" s="34"/>
      <c r="C237" s="34"/>
      <c r="D237" s="34"/>
    </row>
    <row r="238" spans="1:4" s="73" customFormat="1" ht="12.75">
      <c r="A238" s="34"/>
      <c r="B238" s="34"/>
      <c r="C238" s="34"/>
      <c r="D238" s="34"/>
    </row>
    <row r="239" spans="1:4" s="73" customFormat="1" ht="12.75">
      <c r="A239" s="34"/>
      <c r="B239" s="34"/>
      <c r="C239" s="34"/>
      <c r="D239" s="34"/>
    </row>
    <row r="240" spans="1:4" s="73" customFormat="1" ht="12.75">
      <c r="A240" s="34"/>
      <c r="B240" s="34"/>
      <c r="C240" s="34"/>
      <c r="D240" s="34"/>
    </row>
    <row r="241" spans="1:4" s="73" customFormat="1" ht="12.75">
      <c r="A241" s="34"/>
      <c r="B241" s="34"/>
      <c r="C241" s="34"/>
      <c r="D241" s="34"/>
    </row>
    <row r="242" spans="1:4" s="73" customFormat="1" ht="12.75">
      <c r="A242" s="34"/>
      <c r="B242" s="34"/>
      <c r="C242" s="34"/>
      <c r="D242" s="34"/>
    </row>
    <row r="243" spans="1:4" s="73" customFormat="1" ht="12.75">
      <c r="A243" s="34"/>
      <c r="B243" s="34"/>
      <c r="C243" s="34"/>
      <c r="D243" s="34"/>
    </row>
    <row r="244" spans="1:4" s="73" customFormat="1" ht="12.75">
      <c r="A244" s="34"/>
      <c r="B244" s="34"/>
      <c r="C244" s="34"/>
      <c r="D244" s="34"/>
    </row>
    <row r="245" spans="1:4" s="73" customFormat="1" ht="12.75">
      <c r="A245" s="34"/>
      <c r="B245" s="34"/>
      <c r="C245" s="34"/>
      <c r="D245" s="34"/>
    </row>
    <row r="246" spans="1:4" s="73" customFormat="1" ht="12.75">
      <c r="A246" s="34"/>
      <c r="B246" s="34"/>
      <c r="C246" s="34"/>
      <c r="D246" s="34"/>
    </row>
    <row r="247" spans="1:4" s="73" customFormat="1" ht="12.75">
      <c r="A247" s="34"/>
      <c r="B247" s="34"/>
      <c r="C247" s="34"/>
      <c r="D247" s="34"/>
    </row>
    <row r="248" spans="1:4" s="73" customFormat="1" ht="12.75">
      <c r="A248" s="34"/>
      <c r="B248" s="34"/>
      <c r="C248" s="34"/>
      <c r="D248" s="34"/>
    </row>
    <row r="249" spans="1:4" s="73" customFormat="1" ht="12.75">
      <c r="A249" s="34"/>
      <c r="B249" s="34"/>
      <c r="C249" s="34"/>
      <c r="D249" s="34"/>
    </row>
    <row r="250" spans="1:4" s="73" customFormat="1" ht="12.75">
      <c r="A250" s="34"/>
      <c r="B250" s="34"/>
      <c r="C250" s="34"/>
      <c r="D250" s="34"/>
    </row>
    <row r="251" spans="1:4" s="73" customFormat="1" ht="12.75">
      <c r="A251" s="34"/>
      <c r="B251" s="34"/>
      <c r="C251" s="34"/>
      <c r="D251" s="34"/>
    </row>
    <row r="252" spans="1:4" s="73" customFormat="1" ht="12.75">
      <c r="A252" s="34"/>
      <c r="B252" s="34"/>
      <c r="C252" s="34"/>
      <c r="D252" s="34"/>
    </row>
    <row r="253" spans="1:4" s="73" customFormat="1" ht="12.75">
      <c r="A253" s="34"/>
      <c r="B253" s="34"/>
      <c r="C253" s="34"/>
      <c r="D253" s="34"/>
    </row>
    <row r="254" spans="1:4" s="73" customFormat="1" ht="12.75">
      <c r="A254" s="34"/>
      <c r="B254" s="34"/>
      <c r="C254" s="34"/>
      <c r="D254" s="34"/>
    </row>
    <row r="255" spans="1:4" s="73" customFormat="1" ht="12.75">
      <c r="A255" s="34"/>
      <c r="B255" s="34"/>
      <c r="C255" s="34"/>
      <c r="D255" s="34"/>
    </row>
    <row r="256" spans="1:4" s="73" customFormat="1" ht="12.75">
      <c r="A256" s="34"/>
      <c r="B256" s="34"/>
      <c r="C256" s="34"/>
      <c r="D256" s="34"/>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sheetData>
  <printOptions horizontalCentered="1"/>
  <pageMargins left="0.75" right="0.5" top="0.5" bottom="0.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IV1031"/>
  <sheetViews>
    <sheetView workbookViewId="0" topLeftCell="B2">
      <selection activeCell="C4" sqref="C4"/>
    </sheetView>
  </sheetViews>
  <sheetFormatPr defaultColWidth="9.140625" defaultRowHeight="12.75" outlineLevelRow="1" outlineLevelCol="1"/>
  <cols>
    <col min="1" max="1" width="0" style="2" hidden="1" customWidth="1"/>
    <col min="2" max="2" width="2.57421875" style="34" customWidth="1"/>
    <col min="3" max="3" width="43.28125" style="2" customWidth="1"/>
    <col min="4" max="4" width="7.140625" style="34" customWidth="1"/>
    <col min="5" max="6" width="18.7109375" style="2" hidden="1" customWidth="1" outlineLevel="1"/>
    <col min="7" max="7" width="18.7109375" style="2" customWidth="1" collapsed="1"/>
    <col min="8" max="8" width="18.7109375" style="2" customWidth="1"/>
    <col min="9" max="10" width="18.7109375" style="2" hidden="1" customWidth="1" outlineLevel="1"/>
    <col min="11" max="11" width="18.7109375" style="2" customWidth="1" collapsed="1"/>
    <col min="12" max="13" width="18.7109375" style="2" hidden="1" customWidth="1" outlineLevel="1"/>
    <col min="14" max="14" width="18.7109375" style="2" customWidth="1" collapsed="1"/>
    <col min="15" max="18" width="18.7109375" style="2" hidden="1" customWidth="1" outlineLevel="1"/>
    <col min="19" max="19" width="18.7109375" style="2" customWidth="1" collapsed="1"/>
    <col min="20" max="20" width="18.7109375" style="2" customWidth="1"/>
    <col min="21" max="21" width="18.7109375" style="86" customWidth="1"/>
    <col min="22" max="22" width="18.7109375" style="2" hidden="1" customWidth="1"/>
    <col min="23" max="23" width="18.7109375" style="87" hidden="1" customWidth="1"/>
    <col min="24" max="27" width="0" style="87" hidden="1" customWidth="1"/>
    <col min="28" max="28" width="9.140625" style="87" customWidth="1" collapsed="1"/>
    <col min="29" max="16384" width="9.140625" style="87" customWidth="1"/>
  </cols>
  <sheetData>
    <row r="1" spans="1:23" ht="12.75" hidden="1">
      <c r="A1" s="2" t="s">
        <v>454</v>
      </c>
      <c r="B1" s="34" t="s">
        <v>353</v>
      </c>
      <c r="C1" s="2" t="s">
        <v>354</v>
      </c>
      <c r="D1" s="34" t="s">
        <v>455</v>
      </c>
      <c r="E1" s="2" t="s">
        <v>456</v>
      </c>
      <c r="F1" s="2" t="s">
        <v>457</v>
      </c>
      <c r="G1" s="2" t="s">
        <v>355</v>
      </c>
      <c r="H1" s="2" t="s">
        <v>458</v>
      </c>
      <c r="I1" s="2" t="s">
        <v>459</v>
      </c>
      <c r="J1" s="2" t="s">
        <v>460</v>
      </c>
      <c r="K1" s="2" t="s">
        <v>355</v>
      </c>
      <c r="L1" s="2" t="s">
        <v>461</v>
      </c>
      <c r="M1" s="2" t="s">
        <v>462</v>
      </c>
      <c r="N1" s="2" t="s">
        <v>355</v>
      </c>
      <c r="O1" s="2" t="s">
        <v>463</v>
      </c>
      <c r="P1" s="2" t="s">
        <v>464</v>
      </c>
      <c r="Q1" s="2" t="s">
        <v>465</v>
      </c>
      <c r="R1" s="2" t="s">
        <v>466</v>
      </c>
      <c r="S1" s="2" t="s">
        <v>355</v>
      </c>
      <c r="T1" s="2" t="s">
        <v>467</v>
      </c>
      <c r="U1" s="86" t="s">
        <v>355</v>
      </c>
      <c r="V1" s="2" t="s">
        <v>468</v>
      </c>
      <c r="W1" s="87" t="s">
        <v>355</v>
      </c>
    </row>
    <row r="2" spans="1:23" s="93" customFormat="1" ht="15.75" customHeight="1">
      <c r="A2" s="88"/>
      <c r="B2" s="49" t="s">
        <v>356</v>
      </c>
      <c r="C2" s="89"/>
      <c r="D2" s="89"/>
      <c r="E2" s="90"/>
      <c r="F2" s="90"/>
      <c r="G2" s="90"/>
      <c r="H2" s="90"/>
      <c r="I2" s="90"/>
      <c r="J2" s="90"/>
      <c r="K2" s="90"/>
      <c r="L2" s="90"/>
      <c r="M2" s="90"/>
      <c r="N2" s="90"/>
      <c r="O2" s="90"/>
      <c r="P2" s="90"/>
      <c r="Q2" s="90"/>
      <c r="R2" s="90"/>
      <c r="S2" s="90"/>
      <c r="T2" s="90"/>
      <c r="U2" s="91"/>
      <c r="V2" s="90"/>
      <c r="W2" s="92"/>
    </row>
    <row r="3" spans="1:23" s="97" customFormat="1" ht="15.75" customHeight="1">
      <c r="A3" s="94"/>
      <c r="B3" s="54" t="s">
        <v>469</v>
      </c>
      <c r="C3" s="12"/>
      <c r="D3" s="12"/>
      <c r="E3" s="13"/>
      <c r="F3" s="13"/>
      <c r="G3" s="13"/>
      <c r="H3" s="13"/>
      <c r="I3" s="13"/>
      <c r="J3" s="13"/>
      <c r="K3" s="13"/>
      <c r="L3" s="13"/>
      <c r="M3" s="13"/>
      <c r="N3" s="13"/>
      <c r="O3" s="13"/>
      <c r="P3" s="13"/>
      <c r="Q3" s="13"/>
      <c r="R3" s="13"/>
      <c r="S3" s="13"/>
      <c r="T3" s="13"/>
      <c r="U3" s="95"/>
      <c r="V3" s="13"/>
      <c r="W3" s="96"/>
    </row>
    <row r="4" spans="1:27" ht="15.75" customHeight="1">
      <c r="A4" s="98"/>
      <c r="B4" s="99" t="s">
        <v>175</v>
      </c>
      <c r="C4" s="16"/>
      <c r="D4" s="16"/>
      <c r="E4" s="100"/>
      <c r="F4" s="100"/>
      <c r="G4" s="100"/>
      <c r="H4" s="100"/>
      <c r="I4" s="100"/>
      <c r="J4" s="100"/>
      <c r="K4" s="100"/>
      <c r="L4" s="100"/>
      <c r="M4" s="100"/>
      <c r="N4" s="100"/>
      <c r="O4" s="100"/>
      <c r="P4" s="100"/>
      <c r="Q4" s="100"/>
      <c r="R4" s="100"/>
      <c r="S4" s="100"/>
      <c r="T4" s="100"/>
      <c r="U4" s="101"/>
      <c r="V4" s="100"/>
      <c r="W4" s="102"/>
      <c r="X4" s="2" t="s">
        <v>470</v>
      </c>
      <c r="AA4" s="87" t="s">
        <v>471</v>
      </c>
    </row>
    <row r="5" spans="1:24" ht="12.75" customHeight="1">
      <c r="A5" s="98"/>
      <c r="B5" s="103"/>
      <c r="C5" s="104"/>
      <c r="D5" s="104"/>
      <c r="E5" s="105"/>
      <c r="F5" s="105"/>
      <c r="G5" s="105"/>
      <c r="H5" s="105"/>
      <c r="I5" s="105"/>
      <c r="J5" s="105"/>
      <c r="K5" s="105"/>
      <c r="L5" s="105"/>
      <c r="M5" s="105"/>
      <c r="N5" s="105"/>
      <c r="O5" s="105"/>
      <c r="P5" s="105"/>
      <c r="Q5" s="105"/>
      <c r="R5" s="105"/>
      <c r="S5" s="105"/>
      <c r="T5" s="105"/>
      <c r="U5" s="106"/>
      <c r="V5" s="105"/>
      <c r="W5" s="107"/>
      <c r="X5" s="2"/>
    </row>
    <row r="6" spans="1:23" ht="12.75">
      <c r="A6" s="22"/>
      <c r="B6" s="108"/>
      <c r="C6" s="109"/>
      <c r="D6" s="110"/>
      <c r="E6" s="27"/>
      <c r="F6" s="27"/>
      <c r="G6" s="108"/>
      <c r="H6" s="110"/>
      <c r="I6" s="111"/>
      <c r="J6" s="111"/>
      <c r="K6" s="112"/>
      <c r="L6" s="111" t="s">
        <v>399</v>
      </c>
      <c r="M6" s="111" t="s">
        <v>472</v>
      </c>
      <c r="N6" s="112"/>
      <c r="O6" s="113" t="s">
        <v>473</v>
      </c>
      <c r="P6" s="114"/>
      <c r="Q6" s="114"/>
      <c r="R6" s="114"/>
      <c r="S6" s="115"/>
      <c r="T6" s="116"/>
      <c r="U6" s="112" t="s">
        <v>474</v>
      </c>
      <c r="V6" s="116"/>
      <c r="W6" s="112" t="s">
        <v>474</v>
      </c>
    </row>
    <row r="7" spans="1:23" ht="12.75">
      <c r="A7" s="22"/>
      <c r="B7" s="117"/>
      <c r="C7" s="29"/>
      <c r="D7" s="118"/>
      <c r="E7" s="27"/>
      <c r="F7" s="27"/>
      <c r="G7" s="117"/>
      <c r="H7" s="118"/>
      <c r="I7" s="111" t="s">
        <v>399</v>
      </c>
      <c r="J7" s="111" t="s">
        <v>472</v>
      </c>
      <c r="K7" s="119"/>
      <c r="L7" s="111" t="s">
        <v>475</v>
      </c>
      <c r="M7" s="111" t="s">
        <v>475</v>
      </c>
      <c r="N7" s="119" t="s">
        <v>475</v>
      </c>
      <c r="O7" s="111" t="s">
        <v>399</v>
      </c>
      <c r="P7" s="111" t="s">
        <v>476</v>
      </c>
      <c r="Q7" s="120"/>
      <c r="R7" s="120"/>
      <c r="S7" s="119"/>
      <c r="T7" s="121"/>
      <c r="U7" s="119" t="s">
        <v>477</v>
      </c>
      <c r="V7" s="121"/>
      <c r="W7" s="119" t="s">
        <v>477</v>
      </c>
    </row>
    <row r="8" spans="1:23" ht="12.75">
      <c r="A8" s="22"/>
      <c r="B8" s="117"/>
      <c r="C8" s="29"/>
      <c r="D8" s="118"/>
      <c r="E8" s="122"/>
      <c r="F8" s="122"/>
      <c r="G8" s="123" t="s">
        <v>478</v>
      </c>
      <c r="H8" s="123"/>
      <c r="I8" s="111" t="s">
        <v>479</v>
      </c>
      <c r="J8" s="111" t="s">
        <v>479</v>
      </c>
      <c r="K8" s="119" t="s">
        <v>479</v>
      </c>
      <c r="L8" s="111" t="s">
        <v>480</v>
      </c>
      <c r="M8" s="111" t="s">
        <v>480</v>
      </c>
      <c r="N8" s="119" t="s">
        <v>480</v>
      </c>
      <c r="O8" s="111" t="s">
        <v>481</v>
      </c>
      <c r="P8" s="111" t="s">
        <v>481</v>
      </c>
      <c r="Q8" s="111" t="s">
        <v>482</v>
      </c>
      <c r="R8" s="111" t="s">
        <v>483</v>
      </c>
      <c r="S8" s="119" t="s">
        <v>484</v>
      </c>
      <c r="T8" s="121"/>
      <c r="U8" s="119" t="s">
        <v>485</v>
      </c>
      <c r="V8" s="119" t="s">
        <v>486</v>
      </c>
      <c r="W8" s="119" t="s">
        <v>487</v>
      </c>
    </row>
    <row r="9" spans="1:23" ht="12.75">
      <c r="A9" s="22"/>
      <c r="B9" s="124"/>
      <c r="C9" s="125"/>
      <c r="D9" s="126"/>
      <c r="E9" s="111" t="s">
        <v>399</v>
      </c>
      <c r="F9" s="111" t="s">
        <v>488</v>
      </c>
      <c r="G9" s="111" t="s">
        <v>399</v>
      </c>
      <c r="H9" s="111" t="s">
        <v>472</v>
      </c>
      <c r="I9" s="111" t="s">
        <v>477</v>
      </c>
      <c r="J9" s="111" t="s">
        <v>477</v>
      </c>
      <c r="K9" s="127" t="s">
        <v>477</v>
      </c>
      <c r="L9" s="111" t="s">
        <v>477</v>
      </c>
      <c r="M9" s="111" t="s">
        <v>477</v>
      </c>
      <c r="N9" s="127" t="s">
        <v>477</v>
      </c>
      <c r="O9" s="111" t="s">
        <v>489</v>
      </c>
      <c r="P9" s="111" t="s">
        <v>489</v>
      </c>
      <c r="Q9" s="111" t="s">
        <v>486</v>
      </c>
      <c r="R9" s="111" t="s">
        <v>490</v>
      </c>
      <c r="S9" s="127" t="s">
        <v>477</v>
      </c>
      <c r="T9" s="127" t="s">
        <v>491</v>
      </c>
      <c r="U9" s="127" t="s">
        <v>486</v>
      </c>
      <c r="V9" s="127" t="s">
        <v>477</v>
      </c>
      <c r="W9" s="127" t="s">
        <v>486</v>
      </c>
    </row>
    <row r="10" spans="1:23" ht="12.75" customHeight="1">
      <c r="A10" s="22"/>
      <c r="B10" s="23"/>
      <c r="C10" s="76"/>
      <c r="D10" s="24"/>
      <c r="E10" s="111"/>
      <c r="F10" s="111"/>
      <c r="G10" s="111"/>
      <c r="H10" s="111"/>
      <c r="I10" s="111"/>
      <c r="J10" s="111"/>
      <c r="K10" s="111"/>
      <c r="L10" s="111"/>
      <c r="M10" s="111"/>
      <c r="N10" s="111"/>
      <c r="O10" s="111"/>
      <c r="P10" s="111"/>
      <c r="Q10" s="111"/>
      <c r="R10" s="111"/>
      <c r="S10" s="111"/>
      <c r="T10" s="111"/>
      <c r="U10" s="111"/>
      <c r="V10" s="111"/>
      <c r="W10" s="122"/>
    </row>
    <row r="11" spans="1:23" ht="12.75" customHeight="1">
      <c r="A11" s="29"/>
      <c r="B11" s="23" t="s">
        <v>360</v>
      </c>
      <c r="C11" s="76"/>
      <c r="D11" s="24"/>
      <c r="E11" s="27"/>
      <c r="F11" s="27"/>
      <c r="G11" s="27"/>
      <c r="H11" s="27"/>
      <c r="I11" s="27"/>
      <c r="J11" s="27"/>
      <c r="K11" s="27"/>
      <c r="L11" s="27"/>
      <c r="M11" s="27"/>
      <c r="N11" s="27"/>
      <c r="O11" s="27"/>
      <c r="P11" s="27"/>
      <c r="Q11" s="27"/>
      <c r="R11" s="27"/>
      <c r="S11" s="27"/>
      <c r="T11" s="27"/>
      <c r="U11" s="111"/>
      <c r="V11" s="27"/>
      <c r="W11" s="122"/>
    </row>
    <row r="12" spans="1:23" ht="12.75" customHeight="1">
      <c r="A12" s="34"/>
      <c r="B12" s="30"/>
      <c r="C12" s="69"/>
      <c r="D12" s="31"/>
      <c r="E12" s="32"/>
      <c r="F12" s="32"/>
      <c r="G12" s="32"/>
      <c r="H12" s="32"/>
      <c r="I12" s="32"/>
      <c r="J12" s="32"/>
      <c r="K12" s="32"/>
      <c r="L12" s="32"/>
      <c r="M12" s="32"/>
      <c r="N12" s="32"/>
      <c r="O12" s="32"/>
      <c r="P12" s="32"/>
      <c r="Q12" s="32"/>
      <c r="R12" s="32"/>
      <c r="S12" s="32"/>
      <c r="T12" s="32"/>
      <c r="U12" s="128"/>
      <c r="V12" s="32"/>
      <c r="W12" s="122"/>
    </row>
    <row r="13" spans="1:23" ht="12.75" customHeight="1">
      <c r="A13" s="29"/>
      <c r="B13" s="23" t="s">
        <v>361</v>
      </c>
      <c r="C13" s="76"/>
      <c r="D13" s="24"/>
      <c r="E13" s="27"/>
      <c r="F13" s="27"/>
      <c r="G13" s="27"/>
      <c r="H13" s="27"/>
      <c r="I13" s="27"/>
      <c r="J13" s="27"/>
      <c r="K13" s="27"/>
      <c r="L13" s="27"/>
      <c r="M13" s="27"/>
      <c r="N13" s="27"/>
      <c r="O13" s="27"/>
      <c r="P13" s="27"/>
      <c r="Q13" s="27"/>
      <c r="R13" s="27"/>
      <c r="S13" s="27"/>
      <c r="T13" s="27"/>
      <c r="U13" s="111"/>
      <c r="V13" s="27"/>
      <c r="W13" s="122"/>
    </row>
    <row r="14" spans="1:23" ht="12.75" customHeight="1">
      <c r="A14" s="69" t="s">
        <v>492</v>
      </c>
      <c r="B14" s="30"/>
      <c r="C14" s="69" t="s">
        <v>362</v>
      </c>
      <c r="D14" s="31"/>
      <c r="E14" s="32">
        <v>0</v>
      </c>
      <c r="F14" s="32">
        <v>0</v>
      </c>
      <c r="G14" s="35">
        <f>E14+F14</f>
        <v>0</v>
      </c>
      <c r="H14" s="35">
        <v>0</v>
      </c>
      <c r="I14" s="35">
        <v>0</v>
      </c>
      <c r="J14" s="35">
        <v>0</v>
      </c>
      <c r="K14" s="35">
        <f>I14+J14</f>
        <v>0</v>
      </c>
      <c r="L14" s="35">
        <v>0</v>
      </c>
      <c r="M14" s="35">
        <v>0</v>
      </c>
      <c r="N14" s="35">
        <f>L14+M14</f>
        <v>0</v>
      </c>
      <c r="O14" s="35">
        <v>0</v>
      </c>
      <c r="P14" s="35">
        <v>0</v>
      </c>
      <c r="Q14" s="35">
        <v>0</v>
      </c>
      <c r="R14" s="35">
        <v>0</v>
      </c>
      <c r="S14" s="35">
        <f>O14+P14+Q14+R14</f>
        <v>0</v>
      </c>
      <c r="T14" s="35">
        <v>0</v>
      </c>
      <c r="U14" s="129">
        <f>G14+H14+K14+N14+S14+T14</f>
        <v>0</v>
      </c>
      <c r="V14" s="32">
        <v>0</v>
      </c>
      <c r="W14" s="130">
        <f>U14+V14</f>
        <v>0</v>
      </c>
    </row>
    <row r="15" spans="1:23" ht="12.75" hidden="1" outlineLevel="1">
      <c r="A15" s="2" t="s">
        <v>493</v>
      </c>
      <c r="C15" s="2" t="s">
        <v>494</v>
      </c>
      <c r="D15" s="34" t="s">
        <v>495</v>
      </c>
      <c r="E15" s="2">
        <v>2909.07</v>
      </c>
      <c r="F15" s="2">
        <v>0</v>
      </c>
      <c r="G15" s="2">
        <f aca="true" t="shared" si="0" ref="G15:G39">E15+F15</f>
        <v>2909.07</v>
      </c>
      <c r="H15" s="2">
        <v>0</v>
      </c>
      <c r="I15" s="2">
        <v>0</v>
      </c>
      <c r="J15" s="2">
        <v>0</v>
      </c>
      <c r="K15" s="2">
        <f aca="true" t="shared" si="1" ref="K15:K39">I15+J15</f>
        <v>0</v>
      </c>
      <c r="L15" s="2">
        <v>0</v>
      </c>
      <c r="M15" s="2">
        <v>0</v>
      </c>
      <c r="N15" s="2">
        <f aca="true" t="shared" si="2" ref="N15:N39">L15+M15</f>
        <v>0</v>
      </c>
      <c r="O15" s="2">
        <v>0</v>
      </c>
      <c r="P15" s="2">
        <v>0</v>
      </c>
      <c r="Q15" s="2">
        <v>0</v>
      </c>
      <c r="R15" s="2">
        <v>0</v>
      </c>
      <c r="S15" s="2">
        <f aca="true" t="shared" si="3" ref="S15:S39">O15+P15+Q15+R15</f>
        <v>0</v>
      </c>
      <c r="T15" s="2">
        <v>0</v>
      </c>
      <c r="U15" s="86">
        <f aca="true" t="shared" si="4" ref="U15:U39">G15+H15+K15+N15+S15+T15</f>
        <v>2909.07</v>
      </c>
      <c r="V15" s="2">
        <v>0</v>
      </c>
      <c r="W15" s="131">
        <f aca="true" t="shared" si="5" ref="W15:W39">U15+V15</f>
        <v>2909.07</v>
      </c>
    </row>
    <row r="16" spans="1:23" ht="12.75" hidden="1" outlineLevel="1">
      <c r="A16" s="2" t="s">
        <v>496</v>
      </c>
      <c r="C16" s="2" t="s">
        <v>497</v>
      </c>
      <c r="D16" s="34" t="s">
        <v>498</v>
      </c>
      <c r="E16" s="2">
        <v>0</v>
      </c>
      <c r="F16" s="2">
        <v>0</v>
      </c>
      <c r="G16" s="2">
        <f t="shared" si="0"/>
        <v>0</v>
      </c>
      <c r="H16" s="2">
        <v>0</v>
      </c>
      <c r="I16" s="2">
        <v>0</v>
      </c>
      <c r="J16" s="2">
        <v>0</v>
      </c>
      <c r="K16" s="2">
        <f t="shared" si="1"/>
        <v>0</v>
      </c>
      <c r="L16" s="2">
        <v>0</v>
      </c>
      <c r="M16" s="2">
        <v>0</v>
      </c>
      <c r="N16" s="2">
        <f t="shared" si="2"/>
        <v>0</v>
      </c>
      <c r="O16" s="2">
        <v>0</v>
      </c>
      <c r="P16" s="2">
        <v>0</v>
      </c>
      <c r="Q16" s="2">
        <v>0</v>
      </c>
      <c r="R16" s="2">
        <v>0</v>
      </c>
      <c r="S16" s="2">
        <f t="shared" si="3"/>
        <v>0</v>
      </c>
      <c r="T16" s="2">
        <v>3878.57</v>
      </c>
      <c r="U16" s="86">
        <f t="shared" si="4"/>
        <v>3878.57</v>
      </c>
      <c r="V16" s="2">
        <v>0</v>
      </c>
      <c r="W16" s="131">
        <f t="shared" si="5"/>
        <v>3878.57</v>
      </c>
    </row>
    <row r="17" spans="1:23" ht="12.75" hidden="1" outlineLevel="1">
      <c r="A17" s="2" t="s">
        <v>499</v>
      </c>
      <c r="C17" s="2" t="s">
        <v>500</v>
      </c>
      <c r="D17" s="34" t="s">
        <v>501</v>
      </c>
      <c r="E17" s="2">
        <v>5066057.68</v>
      </c>
      <c r="F17" s="2">
        <v>0</v>
      </c>
      <c r="G17" s="2">
        <f t="shared" si="0"/>
        <v>5066057.68</v>
      </c>
      <c r="H17" s="2">
        <v>0</v>
      </c>
      <c r="I17" s="2">
        <v>0</v>
      </c>
      <c r="J17" s="2">
        <v>0</v>
      </c>
      <c r="K17" s="2">
        <f t="shared" si="1"/>
        <v>0</v>
      </c>
      <c r="L17" s="2">
        <v>-1856033.7</v>
      </c>
      <c r="M17" s="2">
        <v>0</v>
      </c>
      <c r="N17" s="2">
        <f t="shared" si="2"/>
        <v>-1856033.7</v>
      </c>
      <c r="O17" s="2">
        <v>319532.71</v>
      </c>
      <c r="P17" s="2">
        <v>39469.5</v>
      </c>
      <c r="Q17" s="2">
        <v>1.48</v>
      </c>
      <c r="R17" s="2">
        <v>0</v>
      </c>
      <c r="S17" s="2">
        <f t="shared" si="3"/>
        <v>359003.69</v>
      </c>
      <c r="T17" s="2">
        <v>630306.86</v>
      </c>
      <c r="U17" s="86">
        <f t="shared" si="4"/>
        <v>4199334.529999999</v>
      </c>
      <c r="V17" s="2">
        <v>0</v>
      </c>
      <c r="W17" s="131">
        <f t="shared" si="5"/>
        <v>4199334.529999999</v>
      </c>
    </row>
    <row r="18" spans="1:23" ht="12.75" hidden="1" outlineLevel="1">
      <c r="A18" s="2" t="s">
        <v>502</v>
      </c>
      <c r="C18" s="2" t="s">
        <v>503</v>
      </c>
      <c r="D18" s="34" t="s">
        <v>504</v>
      </c>
      <c r="E18" s="2">
        <v>0</v>
      </c>
      <c r="F18" s="2">
        <v>0</v>
      </c>
      <c r="G18" s="2">
        <f t="shared" si="0"/>
        <v>0</v>
      </c>
      <c r="H18" s="2">
        <v>0</v>
      </c>
      <c r="I18" s="2">
        <v>0</v>
      </c>
      <c r="J18" s="2">
        <v>0</v>
      </c>
      <c r="K18" s="2">
        <f t="shared" si="1"/>
        <v>0</v>
      </c>
      <c r="L18" s="2">
        <v>0</v>
      </c>
      <c r="M18" s="2">
        <v>1795080.12</v>
      </c>
      <c r="N18" s="2">
        <f t="shared" si="2"/>
        <v>1795080.12</v>
      </c>
      <c r="O18" s="2">
        <v>0</v>
      </c>
      <c r="P18" s="2">
        <v>0</v>
      </c>
      <c r="Q18" s="2">
        <v>0</v>
      </c>
      <c r="R18" s="2">
        <v>0</v>
      </c>
      <c r="S18" s="2">
        <f t="shared" si="3"/>
        <v>0</v>
      </c>
      <c r="T18" s="2">
        <v>0</v>
      </c>
      <c r="U18" s="86">
        <f t="shared" si="4"/>
        <v>1795080.12</v>
      </c>
      <c r="V18" s="2">
        <v>0</v>
      </c>
      <c r="W18" s="131">
        <f t="shared" si="5"/>
        <v>1795080.12</v>
      </c>
    </row>
    <row r="19" spans="1:23" ht="12.75" hidden="1" outlineLevel="1">
      <c r="A19" s="2" t="s">
        <v>505</v>
      </c>
      <c r="C19" s="2" t="s">
        <v>506</v>
      </c>
      <c r="D19" s="34" t="s">
        <v>507</v>
      </c>
      <c r="E19" s="2">
        <v>0</v>
      </c>
      <c r="F19" s="2">
        <v>0</v>
      </c>
      <c r="G19" s="2">
        <f t="shared" si="0"/>
        <v>0</v>
      </c>
      <c r="H19" s="2">
        <v>0</v>
      </c>
      <c r="I19" s="2">
        <v>0</v>
      </c>
      <c r="J19" s="2">
        <v>0</v>
      </c>
      <c r="K19" s="2">
        <f t="shared" si="1"/>
        <v>0</v>
      </c>
      <c r="L19" s="2">
        <v>0</v>
      </c>
      <c r="M19" s="2">
        <v>2003674.84</v>
      </c>
      <c r="N19" s="2">
        <f t="shared" si="2"/>
        <v>2003674.84</v>
      </c>
      <c r="O19" s="2">
        <v>0</v>
      </c>
      <c r="P19" s="2">
        <v>0</v>
      </c>
      <c r="Q19" s="2">
        <v>0</v>
      </c>
      <c r="R19" s="2">
        <v>0</v>
      </c>
      <c r="S19" s="2">
        <f t="shared" si="3"/>
        <v>0</v>
      </c>
      <c r="T19" s="2">
        <v>0</v>
      </c>
      <c r="U19" s="86">
        <f t="shared" si="4"/>
        <v>2003674.84</v>
      </c>
      <c r="V19" s="2">
        <v>0</v>
      </c>
      <c r="W19" s="131">
        <f t="shared" si="5"/>
        <v>2003674.84</v>
      </c>
    </row>
    <row r="20" spans="1:23" ht="12.75" hidden="1" outlineLevel="1">
      <c r="A20" s="2" t="s">
        <v>508</v>
      </c>
      <c r="C20" s="2" t="s">
        <v>509</v>
      </c>
      <c r="D20" s="34" t="s">
        <v>510</v>
      </c>
      <c r="E20" s="2">
        <v>-4192953.76</v>
      </c>
      <c r="F20" s="2">
        <v>6387382.43</v>
      </c>
      <c r="G20" s="2">
        <f t="shared" si="0"/>
        <v>2194428.67</v>
      </c>
      <c r="H20" s="2">
        <v>-2563861.13</v>
      </c>
      <c r="I20" s="2">
        <v>0</v>
      </c>
      <c r="J20" s="2">
        <v>0</v>
      </c>
      <c r="K20" s="2">
        <f t="shared" si="1"/>
        <v>0</v>
      </c>
      <c r="L20" s="2">
        <v>129555.37</v>
      </c>
      <c r="M20" s="2">
        <v>5792.29</v>
      </c>
      <c r="N20" s="2">
        <f t="shared" si="2"/>
        <v>135347.66</v>
      </c>
      <c r="O20" s="2">
        <v>-23301.31</v>
      </c>
      <c r="P20" s="2">
        <v>-2878.24</v>
      </c>
      <c r="Q20" s="2">
        <v>-0.11</v>
      </c>
      <c r="R20" s="2">
        <v>0</v>
      </c>
      <c r="S20" s="2">
        <f t="shared" si="3"/>
        <v>-26179.660000000003</v>
      </c>
      <c r="T20" s="2">
        <v>-45963.9</v>
      </c>
      <c r="U20" s="86">
        <f t="shared" si="4"/>
        <v>-306228.36</v>
      </c>
      <c r="V20" s="2">
        <v>0</v>
      </c>
      <c r="W20" s="131">
        <f t="shared" si="5"/>
        <v>-306228.36</v>
      </c>
    </row>
    <row r="21" spans="1:23" ht="12.75" customHeight="1" collapsed="1">
      <c r="A21" s="69" t="s">
        <v>511</v>
      </c>
      <c r="B21" s="30"/>
      <c r="C21" s="69" t="s">
        <v>512</v>
      </c>
      <c r="D21" s="31"/>
      <c r="E21" s="32">
        <v>876012.99</v>
      </c>
      <c r="F21" s="32">
        <v>6387382.43</v>
      </c>
      <c r="G21" s="37">
        <f t="shared" si="0"/>
        <v>7263395.42</v>
      </c>
      <c r="H21" s="37">
        <v>-2563861.13</v>
      </c>
      <c r="I21" s="37">
        <v>0</v>
      </c>
      <c r="J21" s="37">
        <v>0</v>
      </c>
      <c r="K21" s="37">
        <f t="shared" si="1"/>
        <v>0</v>
      </c>
      <c r="L21" s="37">
        <v>-1726478.33</v>
      </c>
      <c r="M21" s="37">
        <v>3804547.25</v>
      </c>
      <c r="N21" s="37">
        <f t="shared" si="2"/>
        <v>2078068.92</v>
      </c>
      <c r="O21" s="37">
        <v>296231.4</v>
      </c>
      <c r="P21" s="37">
        <v>36591.26</v>
      </c>
      <c r="Q21" s="37">
        <v>1.37</v>
      </c>
      <c r="R21" s="37">
        <v>0</v>
      </c>
      <c r="S21" s="37">
        <f t="shared" si="3"/>
        <v>332824.03</v>
      </c>
      <c r="T21" s="37">
        <v>588221.53</v>
      </c>
      <c r="U21" s="132">
        <f t="shared" si="4"/>
        <v>7698648.7700000005</v>
      </c>
      <c r="V21" s="32">
        <v>0</v>
      </c>
      <c r="W21" s="130">
        <f t="shared" si="5"/>
        <v>7698648.7700000005</v>
      </c>
    </row>
    <row r="22" spans="1:23" ht="12.75" hidden="1" outlineLevel="1">
      <c r="A22" s="2" t="s">
        <v>513</v>
      </c>
      <c r="C22" s="2" t="s">
        <v>514</v>
      </c>
      <c r="D22" s="34" t="s">
        <v>515</v>
      </c>
      <c r="E22" s="2">
        <v>0</v>
      </c>
      <c r="F22" s="2">
        <v>0</v>
      </c>
      <c r="G22" s="133">
        <f>E22+F22</f>
        <v>0</v>
      </c>
      <c r="H22" s="133">
        <v>7872.54</v>
      </c>
      <c r="I22" s="133">
        <v>0</v>
      </c>
      <c r="J22" s="133">
        <v>0</v>
      </c>
      <c r="K22" s="133">
        <f>I22+J22</f>
        <v>0</v>
      </c>
      <c r="L22" s="133">
        <v>0</v>
      </c>
      <c r="M22" s="133">
        <v>0</v>
      </c>
      <c r="N22" s="133">
        <f t="shared" si="2"/>
        <v>0</v>
      </c>
      <c r="O22" s="133">
        <v>0</v>
      </c>
      <c r="P22" s="133">
        <v>0</v>
      </c>
      <c r="Q22" s="133">
        <v>0</v>
      </c>
      <c r="R22" s="133">
        <v>0</v>
      </c>
      <c r="S22" s="133">
        <f>O22+P22+Q22+R22</f>
        <v>0</v>
      </c>
      <c r="T22" s="133">
        <v>0</v>
      </c>
      <c r="U22" s="134">
        <f>G22+H22+K22+N22+S22+T22</f>
        <v>7872.54</v>
      </c>
      <c r="V22" s="2">
        <v>0</v>
      </c>
      <c r="W22" s="131">
        <f>U22+V22</f>
        <v>7872.54</v>
      </c>
    </row>
    <row r="23" spans="1:23" ht="12.75" customHeight="1" collapsed="1">
      <c r="A23" s="69" t="s">
        <v>516</v>
      </c>
      <c r="B23" s="30"/>
      <c r="C23" s="69" t="s">
        <v>517</v>
      </c>
      <c r="D23" s="31"/>
      <c r="E23" s="32">
        <v>0</v>
      </c>
      <c r="F23" s="32">
        <v>0</v>
      </c>
      <c r="G23" s="37">
        <f t="shared" si="0"/>
        <v>0</v>
      </c>
      <c r="H23" s="37">
        <v>7872.54</v>
      </c>
      <c r="I23" s="37">
        <v>0</v>
      </c>
      <c r="J23" s="37">
        <v>0</v>
      </c>
      <c r="K23" s="37">
        <f t="shared" si="1"/>
        <v>0</v>
      </c>
      <c r="L23" s="37">
        <v>0</v>
      </c>
      <c r="M23" s="37">
        <v>0</v>
      </c>
      <c r="N23" s="37">
        <f t="shared" si="2"/>
        <v>0</v>
      </c>
      <c r="O23" s="37">
        <v>0</v>
      </c>
      <c r="P23" s="37">
        <v>0</v>
      </c>
      <c r="Q23" s="37">
        <v>0</v>
      </c>
      <c r="R23" s="37">
        <v>0</v>
      </c>
      <c r="S23" s="37">
        <f t="shared" si="3"/>
        <v>0</v>
      </c>
      <c r="T23" s="37">
        <v>0</v>
      </c>
      <c r="U23" s="132">
        <f t="shared" si="4"/>
        <v>7872.54</v>
      </c>
      <c r="V23" s="32">
        <v>0</v>
      </c>
      <c r="W23" s="130">
        <f t="shared" si="5"/>
        <v>7872.54</v>
      </c>
    </row>
    <row r="24" spans="1:23" ht="12.75" hidden="1" outlineLevel="1">
      <c r="A24" s="2" t="s">
        <v>518</v>
      </c>
      <c r="C24" s="2" t="s">
        <v>519</v>
      </c>
      <c r="D24" s="34" t="s">
        <v>520</v>
      </c>
      <c r="E24" s="2">
        <v>0</v>
      </c>
      <c r="F24" s="2">
        <v>0</v>
      </c>
      <c r="G24" s="133">
        <f>E24+F24</f>
        <v>0</v>
      </c>
      <c r="H24" s="133">
        <v>7428845.92</v>
      </c>
      <c r="I24" s="133">
        <v>0</v>
      </c>
      <c r="J24" s="133">
        <v>0</v>
      </c>
      <c r="K24" s="133">
        <f>I24+J24</f>
        <v>0</v>
      </c>
      <c r="L24" s="133">
        <v>0</v>
      </c>
      <c r="M24" s="133">
        <v>0</v>
      </c>
      <c r="N24" s="133">
        <f t="shared" si="2"/>
        <v>0</v>
      </c>
      <c r="O24" s="133">
        <v>0</v>
      </c>
      <c r="P24" s="133">
        <v>0</v>
      </c>
      <c r="Q24" s="133">
        <v>0</v>
      </c>
      <c r="R24" s="133">
        <v>0</v>
      </c>
      <c r="S24" s="133">
        <f>O24+P24+Q24+R24</f>
        <v>0</v>
      </c>
      <c r="T24" s="133">
        <v>0</v>
      </c>
      <c r="U24" s="134">
        <f>G24+H24+K24+N24+S24+T24</f>
        <v>7428845.92</v>
      </c>
      <c r="V24" s="2">
        <v>0</v>
      </c>
      <c r="W24" s="131">
        <f>U24+V24</f>
        <v>7428845.92</v>
      </c>
    </row>
    <row r="25" spans="1:23" ht="12.75" customHeight="1" collapsed="1">
      <c r="A25" s="69" t="s">
        <v>521</v>
      </c>
      <c r="B25" s="30"/>
      <c r="C25" s="69" t="s">
        <v>522</v>
      </c>
      <c r="D25" s="31"/>
      <c r="E25" s="32">
        <v>0</v>
      </c>
      <c r="F25" s="32">
        <v>0</v>
      </c>
      <c r="G25" s="37">
        <f t="shared" si="0"/>
        <v>0</v>
      </c>
      <c r="H25" s="37">
        <v>7428845.92</v>
      </c>
      <c r="I25" s="37">
        <v>0</v>
      </c>
      <c r="J25" s="37">
        <v>0</v>
      </c>
      <c r="K25" s="37">
        <f t="shared" si="1"/>
        <v>0</v>
      </c>
      <c r="L25" s="37">
        <v>0</v>
      </c>
      <c r="M25" s="37">
        <v>0</v>
      </c>
      <c r="N25" s="37">
        <f t="shared" si="2"/>
        <v>0</v>
      </c>
      <c r="O25" s="37">
        <v>0</v>
      </c>
      <c r="P25" s="37">
        <v>0</v>
      </c>
      <c r="Q25" s="37">
        <v>0</v>
      </c>
      <c r="R25" s="37">
        <v>0</v>
      </c>
      <c r="S25" s="37">
        <f t="shared" si="3"/>
        <v>0</v>
      </c>
      <c r="T25" s="37">
        <v>0</v>
      </c>
      <c r="U25" s="132">
        <f t="shared" si="4"/>
        <v>7428845.92</v>
      </c>
      <c r="V25" s="32">
        <v>0</v>
      </c>
      <c r="W25" s="130">
        <f t="shared" si="5"/>
        <v>7428845.92</v>
      </c>
    </row>
    <row r="26" spans="1:23" ht="12.75" customHeight="1">
      <c r="A26" s="69" t="s">
        <v>523</v>
      </c>
      <c r="B26" s="30"/>
      <c r="C26" s="69" t="s">
        <v>524</v>
      </c>
      <c r="D26" s="31"/>
      <c r="E26" s="32">
        <v>0</v>
      </c>
      <c r="F26" s="32">
        <v>0</v>
      </c>
      <c r="G26" s="37">
        <f t="shared" si="0"/>
        <v>0</v>
      </c>
      <c r="H26" s="37">
        <v>0</v>
      </c>
      <c r="I26" s="37">
        <v>0</v>
      </c>
      <c r="J26" s="37">
        <v>0</v>
      </c>
      <c r="K26" s="37">
        <f t="shared" si="1"/>
        <v>0</v>
      </c>
      <c r="L26" s="37">
        <v>0</v>
      </c>
      <c r="M26" s="37">
        <v>0</v>
      </c>
      <c r="N26" s="37">
        <f t="shared" si="2"/>
        <v>0</v>
      </c>
      <c r="O26" s="37">
        <v>0</v>
      </c>
      <c r="P26" s="37">
        <v>0</v>
      </c>
      <c r="Q26" s="37">
        <v>0</v>
      </c>
      <c r="R26" s="37">
        <v>0</v>
      </c>
      <c r="S26" s="37">
        <f t="shared" si="3"/>
        <v>0</v>
      </c>
      <c r="T26" s="37">
        <v>0</v>
      </c>
      <c r="U26" s="132">
        <f t="shared" si="4"/>
        <v>0</v>
      </c>
      <c r="V26" s="32">
        <v>0</v>
      </c>
      <c r="W26" s="130">
        <f t="shared" si="5"/>
        <v>0</v>
      </c>
    </row>
    <row r="27" spans="1:23" ht="12.75" customHeight="1">
      <c r="A27" s="69" t="s">
        <v>525</v>
      </c>
      <c r="B27" s="30"/>
      <c r="C27" s="69" t="s">
        <v>366</v>
      </c>
      <c r="D27" s="31"/>
      <c r="E27" s="32">
        <v>0</v>
      </c>
      <c r="F27" s="32">
        <v>0</v>
      </c>
      <c r="G27" s="37">
        <f t="shared" si="0"/>
        <v>0</v>
      </c>
      <c r="H27" s="37">
        <v>0</v>
      </c>
      <c r="I27" s="37">
        <v>0</v>
      </c>
      <c r="J27" s="37">
        <v>0</v>
      </c>
      <c r="K27" s="37">
        <f t="shared" si="1"/>
        <v>0</v>
      </c>
      <c r="L27" s="37">
        <v>0</v>
      </c>
      <c r="M27" s="37">
        <v>0</v>
      </c>
      <c r="N27" s="37">
        <f t="shared" si="2"/>
        <v>0</v>
      </c>
      <c r="O27" s="37">
        <v>0</v>
      </c>
      <c r="P27" s="37">
        <v>0</v>
      </c>
      <c r="Q27" s="37">
        <v>0</v>
      </c>
      <c r="R27" s="37">
        <v>0</v>
      </c>
      <c r="S27" s="37">
        <f t="shared" si="3"/>
        <v>0</v>
      </c>
      <c r="T27" s="37">
        <v>0</v>
      </c>
      <c r="U27" s="132">
        <f t="shared" si="4"/>
        <v>0</v>
      </c>
      <c r="V27" s="32">
        <v>0</v>
      </c>
      <c r="W27" s="130">
        <f t="shared" si="5"/>
        <v>0</v>
      </c>
    </row>
    <row r="28" spans="1:23" ht="12.75" hidden="1" outlineLevel="1">
      <c r="A28" s="2" t="s">
        <v>526</v>
      </c>
      <c r="C28" s="2" t="s">
        <v>527</v>
      </c>
      <c r="D28" s="34" t="s">
        <v>528</v>
      </c>
      <c r="E28" s="2">
        <v>164437.6</v>
      </c>
      <c r="F28" s="2">
        <v>-20644.01</v>
      </c>
      <c r="G28" s="133">
        <f>E28+F28</f>
        <v>143793.59</v>
      </c>
      <c r="H28" s="133">
        <v>0</v>
      </c>
      <c r="I28" s="133">
        <v>0</v>
      </c>
      <c r="J28" s="133">
        <v>0</v>
      </c>
      <c r="K28" s="133">
        <f>I28+J28</f>
        <v>0</v>
      </c>
      <c r="L28" s="133">
        <v>0</v>
      </c>
      <c r="M28" s="133">
        <v>0</v>
      </c>
      <c r="N28" s="133">
        <f t="shared" si="2"/>
        <v>0</v>
      </c>
      <c r="O28" s="133">
        <v>0</v>
      </c>
      <c r="P28" s="133">
        <v>0</v>
      </c>
      <c r="Q28" s="133">
        <v>0</v>
      </c>
      <c r="R28" s="133">
        <v>0</v>
      </c>
      <c r="S28" s="133">
        <f>O28+P28+Q28+R28</f>
        <v>0</v>
      </c>
      <c r="T28" s="133">
        <v>0</v>
      </c>
      <c r="U28" s="134">
        <f>G28+H28+K28+N28+S28+T28</f>
        <v>143793.59</v>
      </c>
      <c r="V28" s="2">
        <v>0</v>
      </c>
      <c r="W28" s="131">
        <f>U28+V28</f>
        <v>143793.59</v>
      </c>
    </row>
    <row r="29" spans="1:23" ht="12.75" hidden="1" outlineLevel="1">
      <c r="A29" s="2" t="s">
        <v>529</v>
      </c>
      <c r="C29" s="2" t="s">
        <v>530</v>
      </c>
      <c r="D29" s="34" t="s">
        <v>531</v>
      </c>
      <c r="E29" s="2">
        <v>2996096.41</v>
      </c>
      <c r="F29" s="2">
        <v>0</v>
      </c>
      <c r="G29" s="133">
        <f>E29+F29</f>
        <v>2996096.41</v>
      </c>
      <c r="H29" s="133">
        <v>3490796</v>
      </c>
      <c r="I29" s="133">
        <v>0</v>
      </c>
      <c r="J29" s="133">
        <v>0</v>
      </c>
      <c r="K29" s="133">
        <f>I29+J29</f>
        <v>0</v>
      </c>
      <c r="L29" s="133">
        <v>0</v>
      </c>
      <c r="M29" s="133">
        <v>0</v>
      </c>
      <c r="N29" s="133">
        <f t="shared" si="2"/>
        <v>0</v>
      </c>
      <c r="O29" s="133">
        <v>0</v>
      </c>
      <c r="P29" s="133">
        <v>0</v>
      </c>
      <c r="Q29" s="133">
        <v>0</v>
      </c>
      <c r="R29" s="133">
        <v>0</v>
      </c>
      <c r="S29" s="133">
        <f>O29+P29+Q29+R29</f>
        <v>0</v>
      </c>
      <c r="T29" s="133">
        <v>0</v>
      </c>
      <c r="U29" s="134">
        <f>G29+H29+K29+N29+S29+T29</f>
        <v>6486892.41</v>
      </c>
      <c r="V29" s="2">
        <v>0</v>
      </c>
      <c r="W29" s="131">
        <f>U29+V29</f>
        <v>6486892.41</v>
      </c>
    </row>
    <row r="30" spans="1:23" ht="12.75" customHeight="1" collapsed="1">
      <c r="A30" s="69" t="s">
        <v>532</v>
      </c>
      <c r="B30" s="30"/>
      <c r="C30" s="69" t="s">
        <v>533</v>
      </c>
      <c r="D30" s="31"/>
      <c r="E30" s="32">
        <v>3160534.01</v>
      </c>
      <c r="F30" s="32">
        <v>-20644.01</v>
      </c>
      <c r="G30" s="37">
        <f t="shared" si="0"/>
        <v>3139890</v>
      </c>
      <c r="H30" s="37">
        <v>3490796</v>
      </c>
      <c r="I30" s="37">
        <v>0</v>
      </c>
      <c r="J30" s="37">
        <v>0</v>
      </c>
      <c r="K30" s="37">
        <f t="shared" si="1"/>
        <v>0</v>
      </c>
      <c r="L30" s="37">
        <v>0</v>
      </c>
      <c r="M30" s="37">
        <v>0</v>
      </c>
      <c r="N30" s="37">
        <f t="shared" si="2"/>
        <v>0</v>
      </c>
      <c r="O30" s="37">
        <v>0</v>
      </c>
      <c r="P30" s="37">
        <v>0</v>
      </c>
      <c r="Q30" s="37">
        <v>0</v>
      </c>
      <c r="R30" s="37">
        <v>0</v>
      </c>
      <c r="S30" s="37">
        <f t="shared" si="3"/>
        <v>0</v>
      </c>
      <c r="T30" s="37">
        <v>0</v>
      </c>
      <c r="U30" s="132">
        <f t="shared" si="4"/>
        <v>6630686</v>
      </c>
      <c r="V30" s="32">
        <v>0</v>
      </c>
      <c r="W30" s="130">
        <f t="shared" si="5"/>
        <v>6630686</v>
      </c>
    </row>
    <row r="31" spans="1:23" ht="12.75" customHeight="1">
      <c r="A31" s="69" t="s">
        <v>534</v>
      </c>
      <c r="B31" s="30"/>
      <c r="C31" s="69" t="s">
        <v>535</v>
      </c>
      <c r="D31" s="31"/>
      <c r="E31" s="32">
        <v>0</v>
      </c>
      <c r="F31" s="32">
        <v>0</v>
      </c>
      <c r="G31" s="37">
        <f t="shared" si="0"/>
        <v>0</v>
      </c>
      <c r="H31" s="37">
        <v>0</v>
      </c>
      <c r="I31" s="37">
        <v>0</v>
      </c>
      <c r="J31" s="37">
        <v>0</v>
      </c>
      <c r="K31" s="37">
        <f t="shared" si="1"/>
        <v>0</v>
      </c>
      <c r="L31" s="37">
        <v>0</v>
      </c>
      <c r="M31" s="37">
        <v>0</v>
      </c>
      <c r="N31" s="37">
        <f t="shared" si="2"/>
        <v>0</v>
      </c>
      <c r="O31" s="37">
        <v>0</v>
      </c>
      <c r="P31" s="37">
        <v>0</v>
      </c>
      <c r="Q31" s="37">
        <v>0</v>
      </c>
      <c r="R31" s="37">
        <v>0</v>
      </c>
      <c r="S31" s="37">
        <f t="shared" si="3"/>
        <v>0</v>
      </c>
      <c r="T31" s="37">
        <v>0</v>
      </c>
      <c r="U31" s="132">
        <f t="shared" si="4"/>
        <v>0</v>
      </c>
      <c r="V31" s="32">
        <v>0</v>
      </c>
      <c r="W31" s="130">
        <f t="shared" si="5"/>
        <v>0</v>
      </c>
    </row>
    <row r="32" spans="1:23" ht="12.75" customHeight="1">
      <c r="A32" s="69" t="s">
        <v>536</v>
      </c>
      <c r="B32" s="30"/>
      <c r="C32" s="69" t="s">
        <v>537</v>
      </c>
      <c r="D32" s="31"/>
      <c r="E32" s="32">
        <v>0</v>
      </c>
      <c r="F32" s="32">
        <v>0</v>
      </c>
      <c r="G32" s="37">
        <f t="shared" si="0"/>
        <v>0</v>
      </c>
      <c r="H32" s="37">
        <v>0</v>
      </c>
      <c r="I32" s="37">
        <v>0</v>
      </c>
      <c r="J32" s="37">
        <v>0</v>
      </c>
      <c r="K32" s="37">
        <f t="shared" si="1"/>
        <v>0</v>
      </c>
      <c r="L32" s="37">
        <v>0</v>
      </c>
      <c r="M32" s="37">
        <v>0</v>
      </c>
      <c r="N32" s="37">
        <f t="shared" si="2"/>
        <v>0</v>
      </c>
      <c r="O32" s="37">
        <v>0</v>
      </c>
      <c r="P32" s="37">
        <v>0</v>
      </c>
      <c r="Q32" s="37">
        <v>0</v>
      </c>
      <c r="R32" s="37">
        <v>0</v>
      </c>
      <c r="S32" s="37">
        <f t="shared" si="3"/>
        <v>0</v>
      </c>
      <c r="T32" s="37">
        <v>0</v>
      </c>
      <c r="U32" s="132">
        <f t="shared" si="4"/>
        <v>0</v>
      </c>
      <c r="V32" s="32">
        <v>0</v>
      </c>
      <c r="W32" s="130">
        <f t="shared" si="5"/>
        <v>0</v>
      </c>
    </row>
    <row r="33" spans="1:23" ht="12.75" hidden="1" outlineLevel="1">
      <c r="A33" s="2" t="s">
        <v>538</v>
      </c>
      <c r="C33" s="2" t="s">
        <v>368</v>
      </c>
      <c r="D33" s="34" t="s">
        <v>539</v>
      </c>
      <c r="E33" s="2">
        <v>862005.06</v>
      </c>
      <c r="F33" s="2">
        <v>0</v>
      </c>
      <c r="G33" s="133">
        <f>E33+F33</f>
        <v>862005.06</v>
      </c>
      <c r="H33" s="133">
        <v>0</v>
      </c>
      <c r="I33" s="133">
        <v>0</v>
      </c>
      <c r="J33" s="133">
        <v>0</v>
      </c>
      <c r="K33" s="133">
        <f>I33+J33</f>
        <v>0</v>
      </c>
      <c r="L33" s="133">
        <v>0</v>
      </c>
      <c r="M33" s="133">
        <v>0</v>
      </c>
      <c r="N33" s="133">
        <f t="shared" si="2"/>
        <v>0</v>
      </c>
      <c r="O33" s="133">
        <v>0</v>
      </c>
      <c r="P33" s="133">
        <v>0</v>
      </c>
      <c r="Q33" s="133">
        <v>0</v>
      </c>
      <c r="R33" s="133">
        <v>0</v>
      </c>
      <c r="S33" s="133">
        <f>O33+P33+Q33+R33</f>
        <v>0</v>
      </c>
      <c r="T33" s="133">
        <v>0</v>
      </c>
      <c r="U33" s="134">
        <f>G33+H33+K33+N33+S33+T33</f>
        <v>862005.06</v>
      </c>
      <c r="V33" s="2">
        <v>0</v>
      </c>
      <c r="W33" s="131">
        <f>U33+V33</f>
        <v>862005.06</v>
      </c>
    </row>
    <row r="34" spans="1:23" ht="12.75" hidden="1" outlineLevel="1">
      <c r="A34" s="2" t="s">
        <v>540</v>
      </c>
      <c r="C34" s="2" t="s">
        <v>541</v>
      </c>
      <c r="D34" s="34" t="s">
        <v>542</v>
      </c>
      <c r="E34" s="2">
        <v>27834.04</v>
      </c>
      <c r="F34" s="2">
        <v>0</v>
      </c>
      <c r="G34" s="133">
        <f>E34+F34</f>
        <v>27834.04</v>
      </c>
      <c r="H34" s="133">
        <v>0</v>
      </c>
      <c r="I34" s="133">
        <v>0</v>
      </c>
      <c r="J34" s="133">
        <v>0</v>
      </c>
      <c r="K34" s="133">
        <f>I34+J34</f>
        <v>0</v>
      </c>
      <c r="L34" s="133">
        <v>0</v>
      </c>
      <c r="M34" s="133">
        <v>0</v>
      </c>
      <c r="N34" s="133">
        <f t="shared" si="2"/>
        <v>0</v>
      </c>
      <c r="O34" s="133">
        <v>0</v>
      </c>
      <c r="P34" s="133">
        <v>0</v>
      </c>
      <c r="Q34" s="133">
        <v>0</v>
      </c>
      <c r="R34" s="133">
        <v>0</v>
      </c>
      <c r="S34" s="133">
        <f>O34+P34+Q34+R34</f>
        <v>0</v>
      </c>
      <c r="T34" s="133">
        <v>0</v>
      </c>
      <c r="U34" s="134">
        <f>G34+H34+K34+N34+S34+T34</f>
        <v>27834.04</v>
      </c>
      <c r="V34" s="2">
        <v>0</v>
      </c>
      <c r="W34" s="131">
        <f>U34+V34</f>
        <v>27834.04</v>
      </c>
    </row>
    <row r="35" spans="1:23" ht="12.75" customHeight="1" collapsed="1">
      <c r="A35" s="69" t="s">
        <v>543</v>
      </c>
      <c r="B35" s="30"/>
      <c r="C35" s="69" t="s">
        <v>368</v>
      </c>
      <c r="D35" s="31"/>
      <c r="E35" s="32">
        <v>889839.1</v>
      </c>
      <c r="F35" s="32">
        <v>0</v>
      </c>
      <c r="G35" s="37">
        <f t="shared" si="0"/>
        <v>889839.1</v>
      </c>
      <c r="H35" s="37">
        <v>0</v>
      </c>
      <c r="I35" s="37">
        <v>0</v>
      </c>
      <c r="J35" s="37">
        <v>0</v>
      </c>
      <c r="K35" s="37">
        <f t="shared" si="1"/>
        <v>0</v>
      </c>
      <c r="L35" s="37">
        <v>0</v>
      </c>
      <c r="M35" s="37">
        <v>0</v>
      </c>
      <c r="N35" s="37">
        <f t="shared" si="2"/>
        <v>0</v>
      </c>
      <c r="O35" s="37">
        <v>0</v>
      </c>
      <c r="P35" s="37">
        <v>0</v>
      </c>
      <c r="Q35" s="37">
        <v>0</v>
      </c>
      <c r="R35" s="37">
        <v>0</v>
      </c>
      <c r="S35" s="37">
        <f t="shared" si="3"/>
        <v>0</v>
      </c>
      <c r="T35" s="37">
        <v>0</v>
      </c>
      <c r="U35" s="132">
        <f t="shared" si="4"/>
        <v>889839.1</v>
      </c>
      <c r="V35" s="32">
        <v>0</v>
      </c>
      <c r="W35" s="130">
        <f t="shared" si="5"/>
        <v>889839.1</v>
      </c>
    </row>
    <row r="36" spans="1:23" ht="12.75" hidden="1" outlineLevel="1">
      <c r="A36" s="2" t="s">
        <v>544</v>
      </c>
      <c r="C36" s="2" t="s">
        <v>545</v>
      </c>
      <c r="D36" s="34" t="s">
        <v>546</v>
      </c>
      <c r="E36" s="2">
        <v>0</v>
      </c>
      <c r="F36" s="2">
        <v>28358.4</v>
      </c>
      <c r="G36" s="133">
        <f>E36+F36</f>
        <v>28358.4</v>
      </c>
      <c r="H36" s="133">
        <v>0</v>
      </c>
      <c r="I36" s="133">
        <v>0</v>
      </c>
      <c r="J36" s="133">
        <v>0</v>
      </c>
      <c r="K36" s="133">
        <f>I36+J36</f>
        <v>0</v>
      </c>
      <c r="L36" s="133">
        <v>0</v>
      </c>
      <c r="M36" s="133">
        <v>0</v>
      </c>
      <c r="N36" s="133">
        <f t="shared" si="2"/>
        <v>0</v>
      </c>
      <c r="O36" s="133">
        <v>0</v>
      </c>
      <c r="P36" s="133">
        <v>0</v>
      </c>
      <c r="Q36" s="133">
        <v>0</v>
      </c>
      <c r="R36" s="133">
        <v>0</v>
      </c>
      <c r="S36" s="133">
        <f>O36+P36+Q36+R36</f>
        <v>0</v>
      </c>
      <c r="T36" s="133">
        <v>0</v>
      </c>
      <c r="U36" s="134">
        <f>G36+H36+K36+N36+S36+T36</f>
        <v>28358.4</v>
      </c>
      <c r="V36" s="2">
        <v>0</v>
      </c>
      <c r="W36" s="131">
        <f>U36+V36</f>
        <v>28358.4</v>
      </c>
    </row>
    <row r="37" spans="1:23" ht="12.75" customHeight="1" collapsed="1">
      <c r="A37" s="69" t="s">
        <v>547</v>
      </c>
      <c r="B37" s="30"/>
      <c r="C37" s="69" t="s">
        <v>548</v>
      </c>
      <c r="D37" s="31"/>
      <c r="E37" s="32">
        <v>0</v>
      </c>
      <c r="F37" s="32">
        <v>28358.4</v>
      </c>
      <c r="G37" s="37">
        <f t="shared" si="0"/>
        <v>28358.4</v>
      </c>
      <c r="H37" s="37">
        <v>0</v>
      </c>
      <c r="I37" s="37">
        <v>0</v>
      </c>
      <c r="J37" s="37">
        <v>0</v>
      </c>
      <c r="K37" s="37">
        <f t="shared" si="1"/>
        <v>0</v>
      </c>
      <c r="L37" s="37">
        <v>0</v>
      </c>
      <c r="M37" s="37">
        <v>0</v>
      </c>
      <c r="N37" s="37">
        <f t="shared" si="2"/>
        <v>0</v>
      </c>
      <c r="O37" s="37">
        <v>0</v>
      </c>
      <c r="P37" s="37">
        <v>0</v>
      </c>
      <c r="Q37" s="37">
        <v>0</v>
      </c>
      <c r="R37" s="37">
        <v>0</v>
      </c>
      <c r="S37" s="37">
        <f t="shared" si="3"/>
        <v>0</v>
      </c>
      <c r="T37" s="37">
        <v>0</v>
      </c>
      <c r="U37" s="132">
        <f t="shared" si="4"/>
        <v>28358.4</v>
      </c>
      <c r="V37" s="32">
        <v>0</v>
      </c>
      <c r="W37" s="130">
        <f t="shared" si="5"/>
        <v>28358.4</v>
      </c>
    </row>
    <row r="38" spans="1:23" ht="12.75" customHeight="1">
      <c r="A38" s="69" t="s">
        <v>549</v>
      </c>
      <c r="B38" s="30"/>
      <c r="C38" s="69" t="s">
        <v>367</v>
      </c>
      <c r="D38" s="31"/>
      <c r="E38" s="32">
        <v>0</v>
      </c>
      <c r="F38" s="32">
        <v>0</v>
      </c>
      <c r="G38" s="37">
        <f t="shared" si="0"/>
        <v>0</v>
      </c>
      <c r="H38" s="37">
        <v>0</v>
      </c>
      <c r="I38" s="37">
        <v>0</v>
      </c>
      <c r="J38" s="37">
        <v>0</v>
      </c>
      <c r="K38" s="37">
        <f t="shared" si="1"/>
        <v>0</v>
      </c>
      <c r="L38" s="37">
        <v>0</v>
      </c>
      <c r="M38" s="37">
        <v>0</v>
      </c>
      <c r="N38" s="37">
        <f t="shared" si="2"/>
        <v>0</v>
      </c>
      <c r="O38" s="37">
        <v>0</v>
      </c>
      <c r="P38" s="37">
        <v>0</v>
      </c>
      <c r="Q38" s="37">
        <v>0</v>
      </c>
      <c r="R38" s="37">
        <v>0</v>
      </c>
      <c r="S38" s="37">
        <f t="shared" si="3"/>
        <v>0</v>
      </c>
      <c r="T38" s="37">
        <v>0</v>
      </c>
      <c r="U38" s="132">
        <f t="shared" si="4"/>
        <v>0</v>
      </c>
      <c r="V38" s="32">
        <v>0</v>
      </c>
      <c r="W38" s="130">
        <f t="shared" si="5"/>
        <v>0</v>
      </c>
    </row>
    <row r="39" spans="1:23" s="137" customFormat="1" ht="12.75" customHeight="1" hidden="1">
      <c r="A39" s="76" t="s">
        <v>550</v>
      </c>
      <c r="B39" s="23"/>
      <c r="C39" s="76" t="s">
        <v>551</v>
      </c>
      <c r="D39" s="24"/>
      <c r="E39" s="27">
        <v>0</v>
      </c>
      <c r="F39" s="27">
        <v>0</v>
      </c>
      <c r="G39" s="40">
        <f t="shared" si="0"/>
        <v>0</v>
      </c>
      <c r="H39" s="40">
        <v>0</v>
      </c>
      <c r="I39" s="40">
        <v>0</v>
      </c>
      <c r="J39" s="40">
        <v>0</v>
      </c>
      <c r="K39" s="40">
        <f t="shared" si="1"/>
        <v>0</v>
      </c>
      <c r="L39" s="40">
        <v>0</v>
      </c>
      <c r="M39" s="40">
        <v>0</v>
      </c>
      <c r="N39" s="40">
        <f t="shared" si="2"/>
        <v>0</v>
      </c>
      <c r="O39" s="40">
        <v>0</v>
      </c>
      <c r="P39" s="40">
        <v>0</v>
      </c>
      <c r="Q39" s="40">
        <v>0</v>
      </c>
      <c r="R39" s="40">
        <v>0</v>
      </c>
      <c r="S39" s="40">
        <f t="shared" si="3"/>
        <v>0</v>
      </c>
      <c r="T39" s="40">
        <v>0</v>
      </c>
      <c r="U39" s="135">
        <f t="shared" si="4"/>
        <v>0</v>
      </c>
      <c r="V39" s="27">
        <v>0</v>
      </c>
      <c r="W39" s="136">
        <f t="shared" si="5"/>
        <v>0</v>
      </c>
    </row>
    <row r="40" spans="1:23" ht="12.75" customHeight="1">
      <c r="A40" s="34"/>
      <c r="B40" s="30"/>
      <c r="C40" s="69"/>
      <c r="D40" s="31"/>
      <c r="E40" s="32"/>
      <c r="F40" s="32"/>
      <c r="G40" s="37"/>
      <c r="H40" s="37"/>
      <c r="I40" s="37"/>
      <c r="J40" s="37"/>
      <c r="K40" s="37"/>
      <c r="L40" s="37"/>
      <c r="M40" s="37"/>
      <c r="N40" s="37"/>
      <c r="O40" s="37"/>
      <c r="P40" s="37"/>
      <c r="Q40" s="37"/>
      <c r="R40" s="37"/>
      <c r="S40" s="37"/>
      <c r="T40" s="37"/>
      <c r="U40" s="132"/>
      <c r="V40" s="32"/>
      <c r="W40" s="122"/>
    </row>
    <row r="41" spans="1:28" s="137" customFormat="1" ht="12.75" customHeight="1">
      <c r="A41" s="29"/>
      <c r="B41" s="23" t="s">
        <v>552</v>
      </c>
      <c r="C41" s="76"/>
      <c r="D41" s="24"/>
      <c r="E41" s="27">
        <f aca="true" t="shared" si="6" ref="E41:W41">+E14+E23+E25+E26+E27+E30+E35+E37+E38+E21+E39+E32+E31</f>
        <v>4926386.1</v>
      </c>
      <c r="F41" s="27">
        <f t="shared" si="6"/>
        <v>6395096.819999999</v>
      </c>
      <c r="G41" s="40">
        <f t="shared" si="6"/>
        <v>11321482.92</v>
      </c>
      <c r="H41" s="40">
        <f t="shared" si="6"/>
        <v>8363653.330000001</v>
      </c>
      <c r="I41" s="40">
        <f t="shared" si="6"/>
        <v>0</v>
      </c>
      <c r="J41" s="40">
        <f t="shared" si="6"/>
        <v>0</v>
      </c>
      <c r="K41" s="40">
        <f t="shared" si="6"/>
        <v>0</v>
      </c>
      <c r="L41" s="40">
        <f t="shared" si="6"/>
        <v>-1726478.33</v>
      </c>
      <c r="M41" s="40">
        <f t="shared" si="6"/>
        <v>3804547.25</v>
      </c>
      <c r="N41" s="40">
        <f t="shared" si="6"/>
        <v>2078068.92</v>
      </c>
      <c r="O41" s="40">
        <f t="shared" si="6"/>
        <v>296231.4</v>
      </c>
      <c r="P41" s="40">
        <f t="shared" si="6"/>
        <v>36591.26</v>
      </c>
      <c r="Q41" s="40">
        <f t="shared" si="6"/>
        <v>1.37</v>
      </c>
      <c r="R41" s="40">
        <f t="shared" si="6"/>
        <v>0</v>
      </c>
      <c r="S41" s="40">
        <f t="shared" si="6"/>
        <v>332824.03</v>
      </c>
      <c r="T41" s="40">
        <f t="shared" si="6"/>
        <v>588221.53</v>
      </c>
      <c r="U41" s="40">
        <f t="shared" si="6"/>
        <v>22684250.73</v>
      </c>
      <c r="V41" s="27">
        <f t="shared" si="6"/>
        <v>0</v>
      </c>
      <c r="W41" s="27">
        <f t="shared" si="6"/>
        <v>22684250.73</v>
      </c>
      <c r="AB41" s="117"/>
    </row>
    <row r="42" spans="1:23" ht="12.75" customHeight="1">
      <c r="A42" s="34"/>
      <c r="B42" s="30"/>
      <c r="C42" s="69"/>
      <c r="D42" s="31"/>
      <c r="E42" s="32"/>
      <c r="F42" s="32"/>
      <c r="G42" s="37"/>
      <c r="H42" s="37"/>
      <c r="I42" s="37"/>
      <c r="J42" s="37"/>
      <c r="K42" s="37"/>
      <c r="L42" s="37"/>
      <c r="M42" s="37"/>
      <c r="N42" s="37"/>
      <c r="O42" s="37"/>
      <c r="P42" s="37"/>
      <c r="Q42" s="37"/>
      <c r="R42" s="37"/>
      <c r="S42" s="37"/>
      <c r="T42" s="37"/>
      <c r="U42" s="132"/>
      <c r="V42" s="32"/>
      <c r="W42" s="122"/>
    </row>
    <row r="43" spans="1:23" ht="12.75" customHeight="1">
      <c r="A43" s="29"/>
      <c r="B43" s="23" t="s">
        <v>371</v>
      </c>
      <c r="C43" s="76"/>
      <c r="D43" s="24"/>
      <c r="E43" s="27"/>
      <c r="F43" s="27"/>
      <c r="G43" s="40"/>
      <c r="H43" s="40"/>
      <c r="I43" s="40"/>
      <c r="J43" s="40"/>
      <c r="K43" s="40"/>
      <c r="L43" s="40"/>
      <c r="M43" s="40"/>
      <c r="N43" s="40"/>
      <c r="O43" s="40"/>
      <c r="P43" s="40"/>
      <c r="Q43" s="40"/>
      <c r="R43" s="40"/>
      <c r="S43" s="40"/>
      <c r="T43" s="40"/>
      <c r="U43" s="135"/>
      <c r="V43" s="27"/>
      <c r="W43" s="122"/>
    </row>
    <row r="44" spans="1:23" ht="12.75" customHeight="1">
      <c r="A44" s="34" t="s">
        <v>553</v>
      </c>
      <c r="B44" s="30"/>
      <c r="C44" s="69" t="s">
        <v>554</v>
      </c>
      <c r="D44" s="31"/>
      <c r="E44" s="32">
        <v>0</v>
      </c>
      <c r="F44" s="32">
        <v>0</v>
      </c>
      <c r="G44" s="37">
        <f>E44+F44</f>
        <v>0</v>
      </c>
      <c r="H44" s="37">
        <v>0</v>
      </c>
      <c r="I44" s="37">
        <v>0</v>
      </c>
      <c r="J44" s="37">
        <v>0</v>
      </c>
      <c r="K44" s="37">
        <f>I44+J44</f>
        <v>0</v>
      </c>
      <c r="L44" s="37">
        <v>0</v>
      </c>
      <c r="M44" s="37">
        <v>0</v>
      </c>
      <c r="N44" s="37">
        <f>L44+M44</f>
        <v>0</v>
      </c>
      <c r="O44" s="37">
        <v>0</v>
      </c>
      <c r="P44" s="37">
        <v>0</v>
      </c>
      <c r="Q44" s="37">
        <v>0</v>
      </c>
      <c r="R44" s="37">
        <v>0</v>
      </c>
      <c r="S44" s="37">
        <f>O44+P44+Q44+R44</f>
        <v>0</v>
      </c>
      <c r="T44" s="37">
        <v>0</v>
      </c>
      <c r="U44" s="132">
        <f>G44+H44+K44+N44+S44+T44</f>
        <v>0</v>
      </c>
      <c r="V44" s="32">
        <v>0</v>
      </c>
      <c r="W44" s="130">
        <f>U44+V44</f>
        <v>0</v>
      </c>
    </row>
    <row r="45" spans="1:23" ht="12.75" customHeight="1">
      <c r="A45" s="69" t="s">
        <v>555</v>
      </c>
      <c r="B45" s="30"/>
      <c r="C45" s="69" t="s">
        <v>372</v>
      </c>
      <c r="D45" s="31"/>
      <c r="E45" s="32">
        <v>0</v>
      </c>
      <c r="F45" s="32">
        <v>0</v>
      </c>
      <c r="G45" s="37">
        <f>E45+F45</f>
        <v>0</v>
      </c>
      <c r="H45" s="37">
        <v>0</v>
      </c>
      <c r="I45" s="37">
        <v>0</v>
      </c>
      <c r="J45" s="37">
        <v>0</v>
      </c>
      <c r="K45" s="37">
        <f>I45+J45</f>
        <v>0</v>
      </c>
      <c r="L45" s="37">
        <v>0</v>
      </c>
      <c r="M45" s="37">
        <v>0</v>
      </c>
      <c r="N45" s="37">
        <f>L45+M45</f>
        <v>0</v>
      </c>
      <c r="O45" s="37">
        <v>0</v>
      </c>
      <c r="P45" s="37">
        <v>0</v>
      </c>
      <c r="Q45" s="37">
        <v>0</v>
      </c>
      <c r="R45" s="37">
        <v>0</v>
      </c>
      <c r="S45" s="37">
        <f>O45+P45+Q45+R45</f>
        <v>0</v>
      </c>
      <c r="T45" s="37">
        <v>0</v>
      </c>
      <c r="U45" s="132">
        <f>G45+H45+K45+N45+S45+T45</f>
        <v>0</v>
      </c>
      <c r="V45" s="32">
        <v>0</v>
      </c>
      <c r="W45" s="130">
        <f>U45+V45</f>
        <v>0</v>
      </c>
    </row>
    <row r="46" spans="1:23" ht="12.75" customHeight="1">
      <c r="A46" s="69" t="s">
        <v>556</v>
      </c>
      <c r="B46" s="30"/>
      <c r="C46" s="69" t="s">
        <v>373</v>
      </c>
      <c r="D46" s="31"/>
      <c r="E46" s="32">
        <v>0</v>
      </c>
      <c r="F46" s="32">
        <v>0</v>
      </c>
      <c r="G46" s="37">
        <f>E46+F46</f>
        <v>0</v>
      </c>
      <c r="H46" s="37">
        <v>0</v>
      </c>
      <c r="I46" s="37">
        <v>0</v>
      </c>
      <c r="J46" s="37">
        <v>0</v>
      </c>
      <c r="K46" s="37">
        <f>I46+J46</f>
        <v>0</v>
      </c>
      <c r="L46" s="37">
        <v>0</v>
      </c>
      <c r="M46" s="37">
        <v>0</v>
      </c>
      <c r="N46" s="37">
        <f>L46+M46</f>
        <v>0</v>
      </c>
      <c r="O46" s="37">
        <v>0</v>
      </c>
      <c r="P46" s="37">
        <v>0</v>
      </c>
      <c r="Q46" s="37">
        <v>0</v>
      </c>
      <c r="R46" s="37">
        <v>0</v>
      </c>
      <c r="S46" s="37">
        <f>O46+P46+Q46+R46</f>
        <v>0</v>
      </c>
      <c r="T46" s="37">
        <v>0</v>
      </c>
      <c r="U46" s="132">
        <f>G46+H46+K46+N46+S46+T46</f>
        <v>0</v>
      </c>
      <c r="V46" s="32">
        <v>0</v>
      </c>
      <c r="W46" s="130">
        <f>U46+V46</f>
        <v>0</v>
      </c>
    </row>
    <row r="47" spans="1:23" ht="12.75" customHeight="1">
      <c r="A47" s="69" t="s">
        <v>557</v>
      </c>
      <c r="B47" s="30"/>
      <c r="C47" s="69" t="s">
        <v>374</v>
      </c>
      <c r="D47" s="31"/>
      <c r="E47" s="32">
        <v>0</v>
      </c>
      <c r="F47" s="32">
        <v>0</v>
      </c>
      <c r="G47" s="37">
        <f>E47+F47</f>
        <v>0</v>
      </c>
      <c r="H47" s="37">
        <v>0</v>
      </c>
      <c r="I47" s="37">
        <v>0</v>
      </c>
      <c r="J47" s="37">
        <v>0</v>
      </c>
      <c r="K47" s="37">
        <f>I47+J47</f>
        <v>0</v>
      </c>
      <c r="L47" s="37">
        <v>0</v>
      </c>
      <c r="M47" s="37">
        <v>0</v>
      </c>
      <c r="N47" s="37">
        <f>L47+M47</f>
        <v>0</v>
      </c>
      <c r="O47" s="37">
        <v>0</v>
      </c>
      <c r="P47" s="37">
        <v>0</v>
      </c>
      <c r="Q47" s="37">
        <v>0</v>
      </c>
      <c r="R47" s="37">
        <v>0</v>
      </c>
      <c r="S47" s="37">
        <f>O47+P47+Q47+R47</f>
        <v>0</v>
      </c>
      <c r="T47" s="37">
        <v>0</v>
      </c>
      <c r="U47" s="132">
        <f>G47+H47+K47+N47+S47+T47</f>
        <v>0</v>
      </c>
      <c r="V47" s="32">
        <v>0</v>
      </c>
      <c r="W47" s="130">
        <f>U47+V47</f>
        <v>0</v>
      </c>
    </row>
    <row r="48" spans="1:23" ht="12.75" hidden="1" outlineLevel="1">
      <c r="A48" s="2" t="s">
        <v>558</v>
      </c>
      <c r="C48" s="2" t="s">
        <v>559</v>
      </c>
      <c r="D48" s="34" t="s">
        <v>560</v>
      </c>
      <c r="E48" s="2">
        <v>0</v>
      </c>
      <c r="F48" s="2">
        <v>0</v>
      </c>
      <c r="G48" s="133">
        <f aca="true" t="shared" si="7" ref="G48:G54">E48+F48</f>
        <v>0</v>
      </c>
      <c r="H48" s="133">
        <v>0</v>
      </c>
      <c r="I48" s="133">
        <v>0</v>
      </c>
      <c r="J48" s="133">
        <v>0</v>
      </c>
      <c r="K48" s="133">
        <f aca="true" t="shared" si="8" ref="K48:K54">I48+J48</f>
        <v>0</v>
      </c>
      <c r="L48" s="133">
        <v>1424764.1</v>
      </c>
      <c r="M48" s="133">
        <v>18084.8</v>
      </c>
      <c r="N48" s="133">
        <f aca="true" t="shared" si="9" ref="N48:N54">L48+M48</f>
        <v>1442848.9000000001</v>
      </c>
      <c r="O48" s="133">
        <v>0</v>
      </c>
      <c r="P48" s="133">
        <v>0</v>
      </c>
      <c r="Q48" s="133">
        <v>0</v>
      </c>
      <c r="R48" s="133">
        <v>0</v>
      </c>
      <c r="S48" s="133">
        <f aca="true" t="shared" si="10" ref="S48:S54">O48+P48+Q48+R48</f>
        <v>0</v>
      </c>
      <c r="T48" s="133">
        <v>0</v>
      </c>
      <c r="U48" s="134">
        <f aca="true" t="shared" si="11" ref="U48:U54">G48+H48+K48+N48+S48+T48</f>
        <v>1442848.9000000001</v>
      </c>
      <c r="V48" s="2">
        <v>0</v>
      </c>
      <c r="W48" s="131">
        <f aca="true" t="shared" si="12" ref="W48:W54">U48+V48</f>
        <v>1442848.9000000001</v>
      </c>
    </row>
    <row r="49" spans="1:23" ht="12.75" hidden="1" outlineLevel="1">
      <c r="A49" s="2" t="s">
        <v>561</v>
      </c>
      <c r="C49" s="2" t="s">
        <v>562</v>
      </c>
      <c r="D49" s="34" t="s">
        <v>563</v>
      </c>
      <c r="E49" s="2">
        <v>0</v>
      </c>
      <c r="F49" s="2">
        <v>0</v>
      </c>
      <c r="G49" s="133">
        <f t="shared" si="7"/>
        <v>0</v>
      </c>
      <c r="H49" s="133">
        <v>0</v>
      </c>
      <c r="I49" s="133">
        <v>0</v>
      </c>
      <c r="J49" s="133">
        <v>0</v>
      </c>
      <c r="K49" s="133">
        <f t="shared" si="8"/>
        <v>0</v>
      </c>
      <c r="L49" s="133">
        <v>32262965.26</v>
      </c>
      <c r="M49" s="133">
        <v>1271240.03</v>
      </c>
      <c r="N49" s="133">
        <f t="shared" si="9"/>
        <v>33534205.290000003</v>
      </c>
      <c r="O49" s="133">
        <v>0</v>
      </c>
      <c r="P49" s="133">
        <v>0</v>
      </c>
      <c r="Q49" s="133">
        <v>0</v>
      </c>
      <c r="R49" s="133">
        <v>0</v>
      </c>
      <c r="S49" s="133">
        <f t="shared" si="10"/>
        <v>0</v>
      </c>
      <c r="T49" s="133">
        <v>0</v>
      </c>
      <c r="U49" s="134">
        <f t="shared" si="11"/>
        <v>33534205.290000003</v>
      </c>
      <c r="V49" s="2">
        <v>0</v>
      </c>
      <c r="W49" s="131">
        <f t="shared" si="12"/>
        <v>33534205.290000003</v>
      </c>
    </row>
    <row r="50" spans="1:23" ht="12.75" hidden="1" outlineLevel="1">
      <c r="A50" s="2" t="s">
        <v>564</v>
      </c>
      <c r="C50" s="2" t="s">
        <v>565</v>
      </c>
      <c r="D50" s="34" t="s">
        <v>566</v>
      </c>
      <c r="E50" s="2">
        <v>0</v>
      </c>
      <c r="F50" s="2">
        <v>0</v>
      </c>
      <c r="G50" s="133">
        <f t="shared" si="7"/>
        <v>0</v>
      </c>
      <c r="H50" s="133">
        <v>0</v>
      </c>
      <c r="I50" s="133">
        <v>0</v>
      </c>
      <c r="J50" s="133">
        <v>0</v>
      </c>
      <c r="K50" s="133">
        <f t="shared" si="8"/>
        <v>0</v>
      </c>
      <c r="L50" s="133">
        <v>0</v>
      </c>
      <c r="M50" s="133">
        <v>83482.86</v>
      </c>
      <c r="N50" s="133">
        <f t="shared" si="9"/>
        <v>83482.86</v>
      </c>
      <c r="O50" s="133">
        <v>0</v>
      </c>
      <c r="P50" s="133">
        <v>0</v>
      </c>
      <c r="Q50" s="133">
        <v>0</v>
      </c>
      <c r="R50" s="133">
        <v>0</v>
      </c>
      <c r="S50" s="133">
        <f t="shared" si="10"/>
        <v>0</v>
      </c>
      <c r="T50" s="133">
        <v>0</v>
      </c>
      <c r="U50" s="134">
        <f t="shared" si="11"/>
        <v>83482.86</v>
      </c>
      <c r="V50" s="2">
        <v>0</v>
      </c>
      <c r="W50" s="131">
        <f t="shared" si="12"/>
        <v>83482.86</v>
      </c>
    </row>
    <row r="51" spans="1:23" ht="12.75" hidden="1" outlineLevel="1">
      <c r="A51" s="2" t="s">
        <v>567</v>
      </c>
      <c r="C51" s="2" t="s">
        <v>568</v>
      </c>
      <c r="D51" s="34" t="s">
        <v>569</v>
      </c>
      <c r="E51" s="2">
        <v>500000</v>
      </c>
      <c r="F51" s="2">
        <v>0</v>
      </c>
      <c r="G51" s="133">
        <f t="shared" si="7"/>
        <v>500000</v>
      </c>
      <c r="H51" s="133">
        <v>0</v>
      </c>
      <c r="I51" s="133">
        <v>0</v>
      </c>
      <c r="J51" s="133">
        <v>0</v>
      </c>
      <c r="K51" s="133">
        <f t="shared" si="8"/>
        <v>0</v>
      </c>
      <c r="L51" s="133">
        <v>0</v>
      </c>
      <c r="M51" s="133">
        <v>0</v>
      </c>
      <c r="N51" s="133">
        <f t="shared" si="9"/>
        <v>0</v>
      </c>
      <c r="O51" s="133">
        <v>0</v>
      </c>
      <c r="P51" s="133">
        <v>0</v>
      </c>
      <c r="Q51" s="133">
        <v>0</v>
      </c>
      <c r="R51" s="133">
        <v>0</v>
      </c>
      <c r="S51" s="133">
        <f t="shared" si="10"/>
        <v>0</v>
      </c>
      <c r="T51" s="133">
        <v>0</v>
      </c>
      <c r="U51" s="134">
        <f t="shared" si="11"/>
        <v>500000</v>
      </c>
      <c r="V51" s="2">
        <v>0</v>
      </c>
      <c r="W51" s="131">
        <f t="shared" si="12"/>
        <v>500000</v>
      </c>
    </row>
    <row r="52" spans="1:23" ht="12.75" hidden="1" outlineLevel="1">
      <c r="A52" s="2" t="s">
        <v>570</v>
      </c>
      <c r="C52" s="2" t="s">
        <v>571</v>
      </c>
      <c r="D52" s="34" t="s">
        <v>572</v>
      </c>
      <c r="E52" s="2">
        <v>0</v>
      </c>
      <c r="F52" s="2">
        <v>0</v>
      </c>
      <c r="G52" s="133">
        <f t="shared" si="7"/>
        <v>0</v>
      </c>
      <c r="H52" s="133">
        <v>0</v>
      </c>
      <c r="I52" s="133">
        <v>0</v>
      </c>
      <c r="J52" s="133">
        <v>0</v>
      </c>
      <c r="K52" s="133">
        <f t="shared" si="8"/>
        <v>0</v>
      </c>
      <c r="L52" s="133">
        <v>-806371.5</v>
      </c>
      <c r="M52" s="133">
        <v>129029.89</v>
      </c>
      <c r="N52" s="133">
        <f t="shared" si="9"/>
        <v>-677341.61</v>
      </c>
      <c r="O52" s="133">
        <v>0</v>
      </c>
      <c r="P52" s="133">
        <v>0</v>
      </c>
      <c r="Q52" s="133">
        <v>0</v>
      </c>
      <c r="R52" s="133">
        <v>0</v>
      </c>
      <c r="S52" s="133">
        <f t="shared" si="10"/>
        <v>0</v>
      </c>
      <c r="T52" s="133">
        <v>0</v>
      </c>
      <c r="U52" s="134">
        <f t="shared" si="11"/>
        <v>-677341.61</v>
      </c>
      <c r="V52" s="2">
        <v>0</v>
      </c>
      <c r="W52" s="131">
        <f t="shared" si="12"/>
        <v>-677341.61</v>
      </c>
    </row>
    <row r="53" spans="1:23" ht="12.75" hidden="1" outlineLevel="1">
      <c r="A53" s="2" t="s">
        <v>573</v>
      </c>
      <c r="C53" s="2" t="s">
        <v>574</v>
      </c>
      <c r="D53" s="34" t="s">
        <v>575</v>
      </c>
      <c r="E53" s="2">
        <v>10631738.05</v>
      </c>
      <c r="F53" s="2">
        <v>0</v>
      </c>
      <c r="G53" s="133">
        <f t="shared" si="7"/>
        <v>10631738.05</v>
      </c>
      <c r="H53" s="133">
        <v>0</v>
      </c>
      <c r="I53" s="133">
        <v>0</v>
      </c>
      <c r="J53" s="133">
        <v>0</v>
      </c>
      <c r="K53" s="133">
        <f t="shared" si="8"/>
        <v>0</v>
      </c>
      <c r="L53" s="133">
        <v>-3895112.41</v>
      </c>
      <c r="M53" s="133">
        <v>-1795080.12</v>
      </c>
      <c r="N53" s="133">
        <f t="shared" si="9"/>
        <v>-5690192.53</v>
      </c>
      <c r="O53" s="133">
        <v>670578.25</v>
      </c>
      <c r="P53" s="133">
        <v>82831.55</v>
      </c>
      <c r="Q53" s="133">
        <v>3.11</v>
      </c>
      <c r="R53" s="133">
        <v>0</v>
      </c>
      <c r="S53" s="133">
        <f t="shared" si="10"/>
        <v>753412.91</v>
      </c>
      <c r="T53" s="133">
        <v>1322775.6</v>
      </c>
      <c r="U53" s="134">
        <f t="shared" si="11"/>
        <v>7017734.030000001</v>
      </c>
      <c r="V53" s="2">
        <v>0</v>
      </c>
      <c r="W53" s="131">
        <f t="shared" si="12"/>
        <v>7017734.030000001</v>
      </c>
    </row>
    <row r="54" spans="1:23" ht="12.75" hidden="1" outlineLevel="1">
      <c r="A54" s="2" t="s">
        <v>576</v>
      </c>
      <c r="C54" s="2" t="s">
        <v>577</v>
      </c>
      <c r="D54" s="34" t="s">
        <v>578</v>
      </c>
      <c r="E54" s="2">
        <v>0</v>
      </c>
      <c r="F54" s="2">
        <v>766394.06</v>
      </c>
      <c r="G54" s="133">
        <f t="shared" si="7"/>
        <v>766394.06</v>
      </c>
      <c r="H54" s="133">
        <v>0</v>
      </c>
      <c r="I54" s="133">
        <v>0</v>
      </c>
      <c r="J54" s="133">
        <v>0</v>
      </c>
      <c r="K54" s="133">
        <f t="shared" si="8"/>
        <v>0</v>
      </c>
      <c r="L54" s="133">
        <v>0</v>
      </c>
      <c r="M54" s="133">
        <v>644.88</v>
      </c>
      <c r="N54" s="133">
        <f t="shared" si="9"/>
        <v>644.88</v>
      </c>
      <c r="O54" s="133">
        <v>0</v>
      </c>
      <c r="P54" s="133">
        <v>0</v>
      </c>
      <c r="Q54" s="133">
        <v>0</v>
      </c>
      <c r="R54" s="133">
        <v>0</v>
      </c>
      <c r="S54" s="133">
        <f t="shared" si="10"/>
        <v>0</v>
      </c>
      <c r="T54" s="133">
        <v>0</v>
      </c>
      <c r="U54" s="134">
        <f t="shared" si="11"/>
        <v>767038.9400000001</v>
      </c>
      <c r="V54" s="2">
        <v>0</v>
      </c>
      <c r="W54" s="131">
        <f t="shared" si="12"/>
        <v>767038.9400000001</v>
      </c>
    </row>
    <row r="55" spans="1:23" ht="12.75" customHeight="1" collapsed="1">
      <c r="A55" s="69" t="s">
        <v>579</v>
      </c>
      <c r="B55" s="30"/>
      <c r="C55" s="69" t="s">
        <v>375</v>
      </c>
      <c r="D55" s="31"/>
      <c r="E55" s="32">
        <v>11131738.05</v>
      </c>
      <c r="F55" s="32">
        <v>766394.06</v>
      </c>
      <c r="G55" s="37">
        <f>E55+F55</f>
        <v>11898132.110000001</v>
      </c>
      <c r="H55" s="37">
        <v>0</v>
      </c>
      <c r="I55" s="37">
        <v>0</v>
      </c>
      <c r="J55" s="37">
        <v>0</v>
      </c>
      <c r="K55" s="37">
        <f>I55+J55</f>
        <v>0</v>
      </c>
      <c r="L55" s="37">
        <v>28986245.45</v>
      </c>
      <c r="M55" s="37">
        <v>-292597.66</v>
      </c>
      <c r="N55" s="37">
        <f>L55+M55</f>
        <v>28693647.79</v>
      </c>
      <c r="O55" s="37">
        <v>670578.25</v>
      </c>
      <c r="P55" s="37">
        <v>82831.55</v>
      </c>
      <c r="Q55" s="37">
        <v>3.11</v>
      </c>
      <c r="R55" s="37">
        <v>0</v>
      </c>
      <c r="S55" s="37">
        <f>O55+P55+Q55+R55</f>
        <v>753412.91</v>
      </c>
      <c r="T55" s="37">
        <v>1322775.6</v>
      </c>
      <c r="U55" s="132">
        <f>G55+H55+K55+N55+S55+T55</f>
        <v>42667968.41</v>
      </c>
      <c r="V55" s="32">
        <v>0</v>
      </c>
      <c r="W55" s="130">
        <f>U55+V55</f>
        <v>42667968.41</v>
      </c>
    </row>
    <row r="56" spans="1:23" ht="12.75" hidden="1" outlineLevel="1">
      <c r="A56" s="2" t="s">
        <v>580</v>
      </c>
      <c r="C56" s="2" t="s">
        <v>581</v>
      </c>
      <c r="D56" s="34" t="s">
        <v>582</v>
      </c>
      <c r="E56" s="2">
        <v>0</v>
      </c>
      <c r="F56" s="2">
        <v>0</v>
      </c>
      <c r="G56" s="133">
        <f aca="true" t="shared" si="13" ref="G56:G63">E56+F56</f>
        <v>0</v>
      </c>
      <c r="H56" s="133">
        <v>0</v>
      </c>
      <c r="I56" s="133">
        <v>0</v>
      </c>
      <c r="J56" s="133">
        <v>0</v>
      </c>
      <c r="K56" s="133">
        <f aca="true" t="shared" si="14" ref="K56:K63">I56+J56</f>
        <v>0</v>
      </c>
      <c r="L56" s="133">
        <v>0</v>
      </c>
      <c r="M56" s="133">
        <v>0</v>
      </c>
      <c r="N56" s="133">
        <f aca="true" t="shared" si="15" ref="N56:N63">L56+M56</f>
        <v>0</v>
      </c>
      <c r="O56" s="133">
        <v>0</v>
      </c>
      <c r="P56" s="133">
        <v>0</v>
      </c>
      <c r="Q56" s="133">
        <v>0</v>
      </c>
      <c r="R56" s="133">
        <v>1546767.41</v>
      </c>
      <c r="S56" s="133">
        <f aca="true" t="shared" si="16" ref="S56:S63">O56+P56+Q56+R56</f>
        <v>1546767.41</v>
      </c>
      <c r="T56" s="133">
        <v>0</v>
      </c>
      <c r="U56" s="134">
        <f aca="true" t="shared" si="17" ref="U56:U63">G56+H56+K56+N56+S56+T56</f>
        <v>1546767.41</v>
      </c>
      <c r="V56" s="2">
        <v>0</v>
      </c>
      <c r="W56" s="131">
        <f aca="true" t="shared" si="18" ref="W56:W63">U56+V56</f>
        <v>1546767.41</v>
      </c>
    </row>
    <row r="57" spans="1:23" ht="12.75" hidden="1" outlineLevel="1">
      <c r="A57" s="2" t="s">
        <v>583</v>
      </c>
      <c r="C57" s="2" t="s">
        <v>584</v>
      </c>
      <c r="D57" s="34" t="s">
        <v>585</v>
      </c>
      <c r="E57" s="2">
        <v>0</v>
      </c>
      <c r="F57" s="2">
        <v>0</v>
      </c>
      <c r="G57" s="133">
        <f t="shared" si="13"/>
        <v>0</v>
      </c>
      <c r="H57" s="133">
        <v>0</v>
      </c>
      <c r="I57" s="133">
        <v>0</v>
      </c>
      <c r="J57" s="133">
        <v>0</v>
      </c>
      <c r="K57" s="133">
        <f t="shared" si="14"/>
        <v>0</v>
      </c>
      <c r="L57" s="133">
        <v>0</v>
      </c>
      <c r="M57" s="133">
        <v>0</v>
      </c>
      <c r="N57" s="133">
        <f t="shared" si="15"/>
        <v>0</v>
      </c>
      <c r="O57" s="133">
        <v>0</v>
      </c>
      <c r="P57" s="133">
        <v>0</v>
      </c>
      <c r="Q57" s="133">
        <v>0</v>
      </c>
      <c r="R57" s="133">
        <v>371550.35</v>
      </c>
      <c r="S57" s="133">
        <f t="shared" si="16"/>
        <v>371550.35</v>
      </c>
      <c r="T57" s="133">
        <v>0</v>
      </c>
      <c r="U57" s="134">
        <f t="shared" si="17"/>
        <v>371550.35</v>
      </c>
      <c r="V57" s="2">
        <v>0</v>
      </c>
      <c r="W57" s="131">
        <f t="shared" si="18"/>
        <v>371550.35</v>
      </c>
    </row>
    <row r="58" spans="1:23" ht="12.75" hidden="1" outlineLevel="1">
      <c r="A58" s="2" t="s">
        <v>586</v>
      </c>
      <c r="C58" s="2" t="s">
        <v>587</v>
      </c>
      <c r="D58" s="34" t="s">
        <v>588</v>
      </c>
      <c r="E58" s="2">
        <v>0</v>
      </c>
      <c r="F58" s="2">
        <v>0</v>
      </c>
      <c r="G58" s="133">
        <f t="shared" si="13"/>
        <v>0</v>
      </c>
      <c r="H58" s="133">
        <v>0</v>
      </c>
      <c r="I58" s="133">
        <v>0</v>
      </c>
      <c r="J58" s="133">
        <v>0</v>
      </c>
      <c r="K58" s="133">
        <f t="shared" si="14"/>
        <v>0</v>
      </c>
      <c r="L58" s="133">
        <v>0</v>
      </c>
      <c r="M58" s="133">
        <v>0</v>
      </c>
      <c r="N58" s="133">
        <f t="shared" si="15"/>
        <v>0</v>
      </c>
      <c r="O58" s="133">
        <v>0</v>
      </c>
      <c r="P58" s="133">
        <v>0</v>
      </c>
      <c r="Q58" s="133">
        <v>0</v>
      </c>
      <c r="R58" s="133">
        <v>-285651.23</v>
      </c>
      <c r="S58" s="133">
        <f t="shared" si="16"/>
        <v>-285651.23</v>
      </c>
      <c r="T58" s="133">
        <v>0</v>
      </c>
      <c r="U58" s="134">
        <f t="shared" si="17"/>
        <v>-285651.23</v>
      </c>
      <c r="V58" s="2">
        <v>0</v>
      </c>
      <c r="W58" s="131">
        <f t="shared" si="18"/>
        <v>-285651.23</v>
      </c>
    </row>
    <row r="59" spans="1:23" ht="12.75" hidden="1" outlineLevel="1">
      <c r="A59" s="2" t="s">
        <v>589</v>
      </c>
      <c r="C59" s="2" t="s">
        <v>590</v>
      </c>
      <c r="D59" s="34" t="s">
        <v>591</v>
      </c>
      <c r="E59" s="2">
        <v>0</v>
      </c>
      <c r="F59" s="2">
        <v>0</v>
      </c>
      <c r="G59" s="133">
        <f t="shared" si="13"/>
        <v>0</v>
      </c>
      <c r="H59" s="133">
        <v>0</v>
      </c>
      <c r="I59" s="133">
        <v>0</v>
      </c>
      <c r="J59" s="133">
        <v>0</v>
      </c>
      <c r="K59" s="133">
        <f t="shared" si="14"/>
        <v>0</v>
      </c>
      <c r="L59" s="133">
        <v>0</v>
      </c>
      <c r="M59" s="133">
        <v>0</v>
      </c>
      <c r="N59" s="133">
        <f t="shared" si="15"/>
        <v>0</v>
      </c>
      <c r="O59" s="133">
        <v>0</v>
      </c>
      <c r="P59" s="133">
        <v>0</v>
      </c>
      <c r="Q59" s="133">
        <v>0</v>
      </c>
      <c r="R59" s="133">
        <v>18241685.16</v>
      </c>
      <c r="S59" s="133">
        <f t="shared" si="16"/>
        <v>18241685.16</v>
      </c>
      <c r="T59" s="133">
        <v>0</v>
      </c>
      <c r="U59" s="134">
        <f t="shared" si="17"/>
        <v>18241685.16</v>
      </c>
      <c r="V59" s="2">
        <v>0</v>
      </c>
      <c r="W59" s="131">
        <f t="shared" si="18"/>
        <v>18241685.16</v>
      </c>
    </row>
    <row r="60" spans="1:23" ht="12.75" hidden="1" outlineLevel="1">
      <c r="A60" s="2" t="s">
        <v>592</v>
      </c>
      <c r="C60" s="2" t="s">
        <v>593</v>
      </c>
      <c r="D60" s="34" t="s">
        <v>594</v>
      </c>
      <c r="E60" s="2">
        <v>0</v>
      </c>
      <c r="F60" s="2">
        <v>0</v>
      </c>
      <c r="G60" s="133">
        <f t="shared" si="13"/>
        <v>0</v>
      </c>
      <c r="H60" s="133">
        <v>0</v>
      </c>
      <c r="I60" s="133">
        <v>0</v>
      </c>
      <c r="J60" s="133">
        <v>0</v>
      </c>
      <c r="K60" s="133">
        <f t="shared" si="14"/>
        <v>0</v>
      </c>
      <c r="L60" s="133">
        <v>0</v>
      </c>
      <c r="M60" s="133">
        <v>0</v>
      </c>
      <c r="N60" s="133">
        <f t="shared" si="15"/>
        <v>0</v>
      </c>
      <c r="O60" s="133">
        <v>0</v>
      </c>
      <c r="P60" s="133">
        <v>0</v>
      </c>
      <c r="Q60" s="133">
        <v>0</v>
      </c>
      <c r="R60" s="133">
        <v>-9871975.32</v>
      </c>
      <c r="S60" s="133">
        <f t="shared" si="16"/>
        <v>-9871975.32</v>
      </c>
      <c r="T60" s="133">
        <v>0</v>
      </c>
      <c r="U60" s="134">
        <f t="shared" si="17"/>
        <v>-9871975.32</v>
      </c>
      <c r="V60" s="2">
        <v>0</v>
      </c>
      <c r="W60" s="131">
        <f t="shared" si="18"/>
        <v>-9871975.32</v>
      </c>
    </row>
    <row r="61" spans="1:23" ht="12.75" hidden="1" outlineLevel="1">
      <c r="A61" s="2" t="s">
        <v>595</v>
      </c>
      <c r="C61" s="2" t="s">
        <v>596</v>
      </c>
      <c r="D61" s="34" t="s">
        <v>597</v>
      </c>
      <c r="E61" s="2">
        <v>0</v>
      </c>
      <c r="F61" s="2">
        <v>0</v>
      </c>
      <c r="G61" s="133">
        <f t="shared" si="13"/>
        <v>0</v>
      </c>
      <c r="H61" s="133">
        <v>0</v>
      </c>
      <c r="I61" s="133">
        <v>0</v>
      </c>
      <c r="J61" s="133">
        <v>0</v>
      </c>
      <c r="K61" s="133">
        <f t="shared" si="14"/>
        <v>0</v>
      </c>
      <c r="L61" s="133">
        <v>0</v>
      </c>
      <c r="M61" s="133">
        <v>0</v>
      </c>
      <c r="N61" s="133">
        <f t="shared" si="15"/>
        <v>0</v>
      </c>
      <c r="O61" s="133">
        <v>0</v>
      </c>
      <c r="P61" s="133">
        <v>0</v>
      </c>
      <c r="Q61" s="133">
        <v>0</v>
      </c>
      <c r="R61" s="133">
        <v>46033571.75</v>
      </c>
      <c r="S61" s="133">
        <f t="shared" si="16"/>
        <v>46033571.75</v>
      </c>
      <c r="T61" s="133">
        <v>0</v>
      </c>
      <c r="U61" s="134">
        <f t="shared" si="17"/>
        <v>46033571.75</v>
      </c>
      <c r="V61" s="2">
        <v>0</v>
      </c>
      <c r="W61" s="131">
        <f t="shared" si="18"/>
        <v>46033571.75</v>
      </c>
    </row>
    <row r="62" spans="1:23" ht="12.75" hidden="1" outlineLevel="1">
      <c r="A62" s="2" t="s">
        <v>598</v>
      </c>
      <c r="C62" s="2" t="s">
        <v>599</v>
      </c>
      <c r="D62" s="34" t="s">
        <v>600</v>
      </c>
      <c r="E62" s="2">
        <v>0</v>
      </c>
      <c r="F62" s="2">
        <v>0</v>
      </c>
      <c r="G62" s="133">
        <f t="shared" si="13"/>
        <v>0</v>
      </c>
      <c r="H62" s="133">
        <v>0</v>
      </c>
      <c r="I62" s="133">
        <v>0</v>
      </c>
      <c r="J62" s="133">
        <v>0</v>
      </c>
      <c r="K62" s="133">
        <f t="shared" si="14"/>
        <v>0</v>
      </c>
      <c r="L62" s="133">
        <v>0</v>
      </c>
      <c r="M62" s="133">
        <v>0</v>
      </c>
      <c r="N62" s="133">
        <f t="shared" si="15"/>
        <v>0</v>
      </c>
      <c r="O62" s="133">
        <v>0</v>
      </c>
      <c r="P62" s="133">
        <v>0</v>
      </c>
      <c r="Q62" s="133">
        <v>0</v>
      </c>
      <c r="R62" s="133">
        <v>-11094914.96</v>
      </c>
      <c r="S62" s="133">
        <f t="shared" si="16"/>
        <v>-11094914.96</v>
      </c>
      <c r="T62" s="133">
        <v>0</v>
      </c>
      <c r="U62" s="134">
        <f t="shared" si="17"/>
        <v>-11094914.96</v>
      </c>
      <c r="V62" s="2">
        <v>0</v>
      </c>
      <c r="W62" s="131">
        <f t="shared" si="18"/>
        <v>-11094914.96</v>
      </c>
    </row>
    <row r="63" spans="1:23" ht="12.75" hidden="1" outlineLevel="1">
      <c r="A63" s="2" t="s">
        <v>601</v>
      </c>
      <c r="C63" s="2" t="s">
        <v>602</v>
      </c>
      <c r="D63" s="34" t="s">
        <v>603</v>
      </c>
      <c r="E63" s="2">
        <v>0</v>
      </c>
      <c r="F63" s="2">
        <v>0</v>
      </c>
      <c r="G63" s="133">
        <f t="shared" si="13"/>
        <v>0</v>
      </c>
      <c r="H63" s="133">
        <v>0</v>
      </c>
      <c r="I63" s="133">
        <v>0</v>
      </c>
      <c r="J63" s="133">
        <v>0</v>
      </c>
      <c r="K63" s="133">
        <f t="shared" si="14"/>
        <v>0</v>
      </c>
      <c r="L63" s="133">
        <v>0</v>
      </c>
      <c r="M63" s="133">
        <v>0</v>
      </c>
      <c r="N63" s="133">
        <f t="shared" si="15"/>
        <v>0</v>
      </c>
      <c r="O63" s="133">
        <v>0</v>
      </c>
      <c r="P63" s="133">
        <v>0</v>
      </c>
      <c r="Q63" s="133">
        <v>0</v>
      </c>
      <c r="R63" s="133">
        <v>7361</v>
      </c>
      <c r="S63" s="133">
        <f t="shared" si="16"/>
        <v>7361</v>
      </c>
      <c r="T63" s="133">
        <v>0</v>
      </c>
      <c r="U63" s="134">
        <f t="shared" si="17"/>
        <v>7361</v>
      </c>
      <c r="V63" s="2">
        <v>0</v>
      </c>
      <c r="W63" s="131">
        <f t="shared" si="18"/>
        <v>7361</v>
      </c>
    </row>
    <row r="64" spans="1:23" ht="12.75" customHeight="1" collapsed="1">
      <c r="A64" s="69" t="s">
        <v>604</v>
      </c>
      <c r="B64" s="30"/>
      <c r="C64" s="69" t="s">
        <v>376</v>
      </c>
      <c r="D64" s="31"/>
      <c r="E64" s="32">
        <v>0</v>
      </c>
      <c r="F64" s="32">
        <v>0</v>
      </c>
      <c r="G64" s="37">
        <f>E64+F64</f>
        <v>0</v>
      </c>
      <c r="H64" s="37">
        <v>0</v>
      </c>
      <c r="I64" s="37">
        <v>0</v>
      </c>
      <c r="J64" s="37">
        <v>0</v>
      </c>
      <c r="K64" s="37">
        <f>I64+J64</f>
        <v>0</v>
      </c>
      <c r="L64" s="37">
        <v>0</v>
      </c>
      <c r="M64" s="37">
        <v>0</v>
      </c>
      <c r="N64" s="37">
        <f>L64+M64</f>
        <v>0</v>
      </c>
      <c r="O64" s="37">
        <v>0</v>
      </c>
      <c r="P64" s="37">
        <v>0</v>
      </c>
      <c r="Q64" s="37">
        <v>0</v>
      </c>
      <c r="R64" s="37">
        <v>44948394.160000004</v>
      </c>
      <c r="S64" s="37">
        <f>O64+P64+Q64+R64</f>
        <v>44948394.160000004</v>
      </c>
      <c r="T64" s="37">
        <v>0</v>
      </c>
      <c r="U64" s="132">
        <f>G64+H64+K64+N64+S64+T64</f>
        <v>44948394.160000004</v>
      </c>
      <c r="V64" s="32">
        <v>0</v>
      </c>
      <c r="W64" s="130">
        <f>U64+V64</f>
        <v>44948394.160000004</v>
      </c>
    </row>
    <row r="65" spans="1:23" ht="12.75" customHeight="1">
      <c r="A65" s="34"/>
      <c r="B65" s="30"/>
      <c r="C65" s="69"/>
      <c r="D65" s="31"/>
      <c r="E65" s="32"/>
      <c r="F65" s="32"/>
      <c r="G65" s="37"/>
      <c r="H65" s="37"/>
      <c r="I65" s="37"/>
      <c r="J65" s="37"/>
      <c r="K65" s="37"/>
      <c r="L65" s="37"/>
      <c r="M65" s="37"/>
      <c r="N65" s="37"/>
      <c r="O65" s="37"/>
      <c r="P65" s="37"/>
      <c r="Q65" s="37"/>
      <c r="R65" s="37"/>
      <c r="S65" s="37"/>
      <c r="T65" s="37"/>
      <c r="U65" s="132"/>
      <c r="V65" s="32"/>
      <c r="W65" s="122"/>
    </row>
    <row r="66" spans="1:23" s="137" customFormat="1" ht="12.75" customHeight="1">
      <c r="A66" s="29"/>
      <c r="B66" s="23" t="s">
        <v>605</v>
      </c>
      <c r="C66" s="76"/>
      <c r="D66" s="24"/>
      <c r="E66" s="27">
        <f>+E45+E46+E47+E55+E64+E44</f>
        <v>11131738.05</v>
      </c>
      <c r="F66" s="27">
        <f>+F45+F46+F47+F55+F64+F44</f>
        <v>766394.06</v>
      </c>
      <c r="G66" s="40">
        <f aca="true" t="shared" si="19" ref="G66:U66">+G45+G46+G47+G55+G64+G44</f>
        <v>11898132.110000001</v>
      </c>
      <c r="H66" s="40">
        <f t="shared" si="19"/>
        <v>0</v>
      </c>
      <c r="I66" s="40">
        <f>+I45+I46+I47+I55+I64+I44</f>
        <v>0</v>
      </c>
      <c r="J66" s="40">
        <f>+J45+J46+J47+J55+J64+J44</f>
        <v>0</v>
      </c>
      <c r="K66" s="40">
        <f t="shared" si="19"/>
        <v>0</v>
      </c>
      <c r="L66" s="40">
        <f>+L45+L46+L47+L55+L64+L44</f>
        <v>28986245.45</v>
      </c>
      <c r="M66" s="40">
        <f>+M45+M46+M47+M55+M64+M44</f>
        <v>-292597.66</v>
      </c>
      <c r="N66" s="40">
        <f t="shared" si="19"/>
        <v>28693647.79</v>
      </c>
      <c r="O66" s="40">
        <f>+O45+O46+O47+O55+O64+O44</f>
        <v>670578.25</v>
      </c>
      <c r="P66" s="40">
        <f>+P45+P46+P47+P55+P64+P44</f>
        <v>82831.55</v>
      </c>
      <c r="Q66" s="40">
        <f>+Q45+Q46+Q47+Q55+Q64+Q44</f>
        <v>3.11</v>
      </c>
      <c r="R66" s="40">
        <f>+R45+R46+R47+R55+R64+R44</f>
        <v>44948394.160000004</v>
      </c>
      <c r="S66" s="40">
        <f t="shared" si="19"/>
        <v>45701807.07</v>
      </c>
      <c r="T66" s="40">
        <f t="shared" si="19"/>
        <v>1322775.6</v>
      </c>
      <c r="U66" s="135">
        <f t="shared" si="19"/>
        <v>87616362.57</v>
      </c>
      <c r="V66" s="27">
        <f>+V45+V46+V47+V55+V64+V44</f>
        <v>0</v>
      </c>
      <c r="W66" s="27">
        <f>+W45+W46+W47+W55+W64+W44</f>
        <v>87616362.57</v>
      </c>
    </row>
    <row r="67" spans="1:23" ht="12.75" customHeight="1">
      <c r="A67" s="34"/>
      <c r="B67" s="30"/>
      <c r="C67" s="69"/>
      <c r="D67" s="31"/>
      <c r="E67" s="32"/>
      <c r="F67" s="32"/>
      <c r="G67" s="37"/>
      <c r="H67" s="37"/>
      <c r="I67" s="37"/>
      <c r="J67" s="37"/>
      <c r="K67" s="37"/>
      <c r="L67" s="37"/>
      <c r="M67" s="37"/>
      <c r="N67" s="37"/>
      <c r="O67" s="37"/>
      <c r="P67" s="37"/>
      <c r="Q67" s="37"/>
      <c r="R67" s="37"/>
      <c r="S67" s="37"/>
      <c r="T67" s="37"/>
      <c r="U67" s="132"/>
      <c r="V67" s="32"/>
      <c r="W67" s="32"/>
    </row>
    <row r="68" spans="1:23" s="137" customFormat="1" ht="12.75" customHeight="1">
      <c r="A68" s="29"/>
      <c r="B68" s="23" t="s">
        <v>378</v>
      </c>
      <c r="C68" s="76"/>
      <c r="D68" s="24"/>
      <c r="E68" s="27">
        <f aca="true" t="shared" si="20" ref="E68:W68">+E41+E66</f>
        <v>16058124.15</v>
      </c>
      <c r="F68" s="27">
        <f t="shared" si="20"/>
        <v>7161490.879999999</v>
      </c>
      <c r="G68" s="42">
        <f t="shared" si="20"/>
        <v>23219615.03</v>
      </c>
      <c r="H68" s="42">
        <f t="shared" si="20"/>
        <v>8363653.330000001</v>
      </c>
      <c r="I68" s="42">
        <f t="shared" si="20"/>
        <v>0</v>
      </c>
      <c r="J68" s="42">
        <f t="shared" si="20"/>
        <v>0</v>
      </c>
      <c r="K68" s="42">
        <f t="shared" si="20"/>
        <v>0</v>
      </c>
      <c r="L68" s="42">
        <f t="shared" si="20"/>
        <v>27259767.119999997</v>
      </c>
      <c r="M68" s="42">
        <f t="shared" si="20"/>
        <v>3511949.59</v>
      </c>
      <c r="N68" s="42">
        <f t="shared" si="20"/>
        <v>30771716.71</v>
      </c>
      <c r="O68" s="42">
        <f t="shared" si="20"/>
        <v>966809.65</v>
      </c>
      <c r="P68" s="42">
        <f t="shared" si="20"/>
        <v>119422.81</v>
      </c>
      <c r="Q68" s="42">
        <f t="shared" si="20"/>
        <v>4.48</v>
      </c>
      <c r="R68" s="42">
        <f t="shared" si="20"/>
        <v>44948394.160000004</v>
      </c>
      <c r="S68" s="42">
        <f t="shared" si="20"/>
        <v>46034631.1</v>
      </c>
      <c r="T68" s="42">
        <f t="shared" si="20"/>
        <v>1910997.1300000001</v>
      </c>
      <c r="U68" s="138">
        <f t="shared" si="20"/>
        <v>110300613.3</v>
      </c>
      <c r="V68" s="27">
        <f t="shared" si="20"/>
        <v>0</v>
      </c>
      <c r="W68" s="27">
        <f t="shared" si="20"/>
        <v>110300613.3</v>
      </c>
    </row>
    <row r="69" spans="1:23" ht="12.75" customHeight="1">
      <c r="A69" s="34"/>
      <c r="B69" s="30"/>
      <c r="C69" s="69"/>
      <c r="D69" s="31"/>
      <c r="E69" s="32"/>
      <c r="F69" s="32"/>
      <c r="G69" s="37"/>
      <c r="H69" s="37"/>
      <c r="I69" s="37"/>
      <c r="J69" s="37"/>
      <c r="K69" s="37"/>
      <c r="L69" s="37"/>
      <c r="M69" s="37"/>
      <c r="N69" s="37"/>
      <c r="O69" s="37"/>
      <c r="P69" s="37"/>
      <c r="Q69" s="37"/>
      <c r="R69" s="37"/>
      <c r="S69" s="37"/>
      <c r="T69" s="37"/>
      <c r="U69" s="132"/>
      <c r="V69" s="32"/>
      <c r="W69" s="122"/>
    </row>
    <row r="70" spans="1:23" ht="12.75" customHeight="1">
      <c r="A70" s="29"/>
      <c r="B70" s="23" t="s">
        <v>379</v>
      </c>
      <c r="C70" s="76"/>
      <c r="D70" s="24"/>
      <c r="E70" s="27"/>
      <c r="F70" s="27"/>
      <c r="G70" s="40"/>
      <c r="H70" s="40"/>
      <c r="I70" s="40"/>
      <c r="J70" s="40"/>
      <c r="K70" s="40"/>
      <c r="L70" s="40"/>
      <c r="M70" s="40"/>
      <c r="N70" s="40"/>
      <c r="O70" s="40"/>
      <c r="P70" s="40"/>
      <c r="Q70" s="40"/>
      <c r="R70" s="40"/>
      <c r="S70" s="40"/>
      <c r="T70" s="40"/>
      <c r="U70" s="135"/>
      <c r="V70" s="27"/>
      <c r="W70" s="122"/>
    </row>
    <row r="71" spans="1:23" ht="12.75" customHeight="1">
      <c r="A71" s="34"/>
      <c r="B71" s="23"/>
      <c r="C71" s="76"/>
      <c r="D71" s="24"/>
      <c r="E71" s="32"/>
      <c r="F71" s="32"/>
      <c r="G71" s="37"/>
      <c r="H71" s="37"/>
      <c r="I71" s="37"/>
      <c r="J71" s="37"/>
      <c r="K71" s="37"/>
      <c r="L71" s="37"/>
      <c r="M71" s="37"/>
      <c r="N71" s="37"/>
      <c r="O71" s="37"/>
      <c r="P71" s="37"/>
      <c r="Q71" s="37"/>
      <c r="R71" s="37"/>
      <c r="S71" s="37"/>
      <c r="T71" s="37"/>
      <c r="U71" s="132"/>
      <c r="V71" s="32"/>
      <c r="W71" s="122"/>
    </row>
    <row r="72" spans="1:23" ht="12.75" customHeight="1">
      <c r="A72" s="29"/>
      <c r="B72" s="23" t="s">
        <v>380</v>
      </c>
      <c r="C72" s="76"/>
      <c r="D72" s="24"/>
      <c r="E72" s="27"/>
      <c r="F72" s="27"/>
      <c r="G72" s="40"/>
      <c r="H72" s="40"/>
      <c r="I72" s="40"/>
      <c r="J72" s="40"/>
      <c r="K72" s="40"/>
      <c r="L72" s="40"/>
      <c r="M72" s="40"/>
      <c r="N72" s="40"/>
      <c r="O72" s="40"/>
      <c r="P72" s="40"/>
      <c r="Q72" s="40"/>
      <c r="R72" s="40"/>
      <c r="S72" s="40"/>
      <c r="T72" s="40"/>
      <c r="U72" s="135"/>
      <c r="V72" s="27"/>
      <c r="W72" s="122"/>
    </row>
    <row r="73" spans="1:23" ht="12.75" hidden="1" outlineLevel="1">
      <c r="A73" s="2" t="s">
        <v>606</v>
      </c>
      <c r="C73" s="2" t="s">
        <v>607</v>
      </c>
      <c r="D73" s="34" t="s">
        <v>608</v>
      </c>
      <c r="E73" s="2">
        <v>740.5599999999995</v>
      </c>
      <c r="F73" s="2">
        <v>5059315.45</v>
      </c>
      <c r="G73" s="133">
        <f aca="true" t="shared" si="21" ref="G73:G78">E73+F73</f>
        <v>5060056.01</v>
      </c>
      <c r="H73" s="133">
        <v>72325.8</v>
      </c>
      <c r="I73" s="133">
        <v>0</v>
      </c>
      <c r="J73" s="133">
        <v>0</v>
      </c>
      <c r="K73" s="133">
        <f aca="true" t="shared" si="22" ref="K73:K78">I73+J73</f>
        <v>0</v>
      </c>
      <c r="L73" s="133">
        <v>0</v>
      </c>
      <c r="M73" s="133">
        <v>0</v>
      </c>
      <c r="N73" s="133">
        <f aca="true" t="shared" si="23" ref="N73:N98">L73+M73</f>
        <v>0</v>
      </c>
      <c r="O73" s="133">
        <v>0</v>
      </c>
      <c r="P73" s="133">
        <v>1825</v>
      </c>
      <c r="Q73" s="133">
        <v>0</v>
      </c>
      <c r="R73" s="133">
        <v>0</v>
      </c>
      <c r="S73" s="133">
        <f aca="true" t="shared" si="24" ref="S73:S78">O73+P73+Q73+R73</f>
        <v>1825</v>
      </c>
      <c r="T73" s="133">
        <v>32516.49</v>
      </c>
      <c r="U73" s="134">
        <f aca="true" t="shared" si="25" ref="U73:U98">G73+H73+K73+N73+S73+T73</f>
        <v>5166723.3</v>
      </c>
      <c r="V73" s="2">
        <v>0</v>
      </c>
      <c r="W73" s="131">
        <f aca="true" t="shared" si="26" ref="W73:W78">U73+V73</f>
        <v>5166723.3</v>
      </c>
    </row>
    <row r="74" spans="1:23" ht="12.75" hidden="1" outlineLevel="1">
      <c r="A74" s="2" t="s">
        <v>609</v>
      </c>
      <c r="C74" s="2" t="s">
        <v>610</v>
      </c>
      <c r="D74" s="34" t="s">
        <v>611</v>
      </c>
      <c r="E74" s="2">
        <v>659532.91</v>
      </c>
      <c r="F74" s="2">
        <v>460777.3</v>
      </c>
      <c r="G74" s="133">
        <f t="shared" si="21"/>
        <v>1120310.21</v>
      </c>
      <c r="H74" s="133">
        <v>533704.56</v>
      </c>
      <c r="I74" s="133">
        <v>0</v>
      </c>
      <c r="J74" s="133">
        <v>0</v>
      </c>
      <c r="K74" s="133">
        <f t="shared" si="22"/>
        <v>0</v>
      </c>
      <c r="L74" s="133">
        <v>0</v>
      </c>
      <c r="M74" s="133">
        <v>0</v>
      </c>
      <c r="N74" s="133">
        <f t="shared" si="23"/>
        <v>0</v>
      </c>
      <c r="O74" s="133">
        <v>0</v>
      </c>
      <c r="P74" s="133">
        <v>10124.42</v>
      </c>
      <c r="Q74" s="133">
        <v>0</v>
      </c>
      <c r="R74" s="133">
        <v>0</v>
      </c>
      <c r="S74" s="133">
        <f t="shared" si="24"/>
        <v>10124.42</v>
      </c>
      <c r="T74" s="133">
        <v>0</v>
      </c>
      <c r="U74" s="134">
        <f t="shared" si="25"/>
        <v>1664139.19</v>
      </c>
      <c r="V74" s="2">
        <v>0</v>
      </c>
      <c r="W74" s="131">
        <f t="shared" si="26"/>
        <v>1664139.19</v>
      </c>
    </row>
    <row r="75" spans="1:23" ht="12.75" hidden="1" outlineLevel="1">
      <c r="A75" s="2" t="s">
        <v>612</v>
      </c>
      <c r="C75" s="2" t="s">
        <v>613</v>
      </c>
      <c r="D75" s="34" t="s">
        <v>614</v>
      </c>
      <c r="E75" s="2">
        <v>144776.42</v>
      </c>
      <c r="F75" s="2">
        <v>1186922.36</v>
      </c>
      <c r="G75" s="133">
        <f t="shared" si="21"/>
        <v>1331698.78</v>
      </c>
      <c r="H75" s="133">
        <v>0</v>
      </c>
      <c r="I75" s="133">
        <v>0</v>
      </c>
      <c r="J75" s="133">
        <v>0</v>
      </c>
      <c r="K75" s="133">
        <f t="shared" si="22"/>
        <v>0</v>
      </c>
      <c r="L75" s="133">
        <v>0</v>
      </c>
      <c r="M75" s="133">
        <v>0</v>
      </c>
      <c r="N75" s="133">
        <f t="shared" si="23"/>
        <v>0</v>
      </c>
      <c r="O75" s="133">
        <v>0</v>
      </c>
      <c r="P75" s="133">
        <v>0</v>
      </c>
      <c r="Q75" s="133">
        <v>0</v>
      </c>
      <c r="R75" s="133">
        <v>0</v>
      </c>
      <c r="S75" s="133">
        <f t="shared" si="24"/>
        <v>0</v>
      </c>
      <c r="T75" s="133">
        <v>0</v>
      </c>
      <c r="U75" s="134">
        <f t="shared" si="25"/>
        <v>1331698.78</v>
      </c>
      <c r="V75" s="2">
        <v>0</v>
      </c>
      <c r="W75" s="131">
        <f t="shared" si="26"/>
        <v>1331698.78</v>
      </c>
    </row>
    <row r="76" spans="1:23" ht="12.75" hidden="1" outlineLevel="1">
      <c r="A76" s="2" t="s">
        <v>615</v>
      </c>
      <c r="C76" s="2" t="s">
        <v>616</v>
      </c>
      <c r="D76" s="34" t="s">
        <v>617</v>
      </c>
      <c r="E76" s="2">
        <v>17.54</v>
      </c>
      <c r="F76" s="2">
        <v>0</v>
      </c>
      <c r="G76" s="133">
        <f t="shared" si="21"/>
        <v>17.54</v>
      </c>
      <c r="H76" s="133">
        <v>0</v>
      </c>
      <c r="I76" s="133">
        <v>0</v>
      </c>
      <c r="J76" s="133">
        <v>0</v>
      </c>
      <c r="K76" s="133">
        <f t="shared" si="22"/>
        <v>0</v>
      </c>
      <c r="L76" s="133">
        <v>0</v>
      </c>
      <c r="M76" s="133">
        <v>0</v>
      </c>
      <c r="N76" s="133">
        <f t="shared" si="23"/>
        <v>0</v>
      </c>
      <c r="O76" s="133">
        <v>0</v>
      </c>
      <c r="P76" s="133">
        <v>0</v>
      </c>
      <c r="Q76" s="133">
        <v>0</v>
      </c>
      <c r="R76" s="133">
        <v>0</v>
      </c>
      <c r="S76" s="133">
        <f t="shared" si="24"/>
        <v>0</v>
      </c>
      <c r="T76" s="133">
        <v>0</v>
      </c>
      <c r="U76" s="134">
        <f t="shared" si="25"/>
        <v>17.54</v>
      </c>
      <c r="V76" s="2">
        <v>0</v>
      </c>
      <c r="W76" s="131">
        <f t="shared" si="26"/>
        <v>17.54</v>
      </c>
    </row>
    <row r="77" spans="1:23" ht="12.75" hidden="1" outlineLevel="1">
      <c r="A77" s="2" t="s">
        <v>618</v>
      </c>
      <c r="C77" s="2" t="s">
        <v>619</v>
      </c>
      <c r="D77" s="34" t="s">
        <v>620</v>
      </c>
      <c r="E77" s="2">
        <v>5.5</v>
      </c>
      <c r="F77" s="2">
        <v>0</v>
      </c>
      <c r="G77" s="133">
        <f t="shared" si="21"/>
        <v>5.5</v>
      </c>
      <c r="H77" s="133">
        <v>0</v>
      </c>
      <c r="I77" s="133">
        <v>0</v>
      </c>
      <c r="J77" s="133">
        <v>0</v>
      </c>
      <c r="K77" s="133">
        <f t="shared" si="22"/>
        <v>0</v>
      </c>
      <c r="L77" s="133">
        <v>0</v>
      </c>
      <c r="M77" s="133">
        <v>0</v>
      </c>
      <c r="N77" s="133">
        <f t="shared" si="23"/>
        <v>0</v>
      </c>
      <c r="O77" s="133">
        <v>0</v>
      </c>
      <c r="P77" s="133">
        <v>0</v>
      </c>
      <c r="Q77" s="133">
        <v>0</v>
      </c>
      <c r="R77" s="133">
        <v>0</v>
      </c>
      <c r="S77" s="133">
        <f t="shared" si="24"/>
        <v>0</v>
      </c>
      <c r="T77" s="133">
        <v>0</v>
      </c>
      <c r="U77" s="134">
        <f t="shared" si="25"/>
        <v>5.5</v>
      </c>
      <c r="V77" s="2">
        <v>0</v>
      </c>
      <c r="W77" s="131">
        <f t="shared" si="26"/>
        <v>5.5</v>
      </c>
    </row>
    <row r="78" spans="1:23" ht="12.75" hidden="1" outlineLevel="1">
      <c r="A78" s="2" t="s">
        <v>621</v>
      </c>
      <c r="C78" s="2" t="s">
        <v>622</v>
      </c>
      <c r="D78" s="34" t="s">
        <v>623</v>
      </c>
      <c r="E78" s="2">
        <v>35000</v>
      </c>
      <c r="F78" s="2">
        <v>0</v>
      </c>
      <c r="G78" s="133">
        <f t="shared" si="21"/>
        <v>35000</v>
      </c>
      <c r="H78" s="133">
        <v>0</v>
      </c>
      <c r="I78" s="133">
        <v>0</v>
      </c>
      <c r="J78" s="133">
        <v>0</v>
      </c>
      <c r="K78" s="133">
        <f t="shared" si="22"/>
        <v>0</v>
      </c>
      <c r="L78" s="133">
        <v>0</v>
      </c>
      <c r="M78" s="133">
        <v>0</v>
      </c>
      <c r="N78" s="133">
        <f t="shared" si="23"/>
        <v>0</v>
      </c>
      <c r="O78" s="133">
        <v>0</v>
      </c>
      <c r="P78" s="133">
        <v>0</v>
      </c>
      <c r="Q78" s="133">
        <v>0</v>
      </c>
      <c r="R78" s="133">
        <v>0</v>
      </c>
      <c r="S78" s="133">
        <f t="shared" si="24"/>
        <v>0</v>
      </c>
      <c r="T78" s="133">
        <v>0</v>
      </c>
      <c r="U78" s="134">
        <f t="shared" si="25"/>
        <v>35000</v>
      </c>
      <c r="V78" s="2">
        <v>0</v>
      </c>
      <c r="W78" s="131">
        <f t="shared" si="26"/>
        <v>35000</v>
      </c>
    </row>
    <row r="79" spans="1:23" ht="12.75" customHeight="1" collapsed="1">
      <c r="A79" s="69" t="s">
        <v>624</v>
      </c>
      <c r="B79" s="30"/>
      <c r="C79" s="69" t="s">
        <v>381</v>
      </c>
      <c r="D79" s="31"/>
      <c r="E79" s="32">
        <v>840072.93</v>
      </c>
      <c r="F79" s="32">
        <v>6707015.11</v>
      </c>
      <c r="G79" s="35">
        <f>E79+F79</f>
        <v>7547088.04</v>
      </c>
      <c r="H79" s="35">
        <v>606030.36</v>
      </c>
      <c r="I79" s="35">
        <v>0</v>
      </c>
      <c r="J79" s="35">
        <v>0</v>
      </c>
      <c r="K79" s="35">
        <f>I79+J79</f>
        <v>0</v>
      </c>
      <c r="L79" s="35">
        <v>0</v>
      </c>
      <c r="M79" s="35">
        <v>0</v>
      </c>
      <c r="N79" s="35">
        <f t="shared" si="23"/>
        <v>0</v>
      </c>
      <c r="O79" s="35">
        <v>0</v>
      </c>
      <c r="P79" s="35">
        <v>11949.42</v>
      </c>
      <c r="Q79" s="35">
        <v>0</v>
      </c>
      <c r="R79" s="35">
        <v>0</v>
      </c>
      <c r="S79" s="35">
        <f>O79+P79+Q79+R79</f>
        <v>11949.42</v>
      </c>
      <c r="T79" s="35">
        <v>32516.49</v>
      </c>
      <c r="U79" s="129">
        <f t="shared" si="25"/>
        <v>8197584.3100000005</v>
      </c>
      <c r="V79" s="32">
        <v>0</v>
      </c>
      <c r="W79" s="130">
        <f>U79+V79</f>
        <v>8197584.3100000005</v>
      </c>
    </row>
    <row r="80" spans="1:23" ht="12.75" hidden="1" outlineLevel="1">
      <c r="A80" s="2" t="s">
        <v>625</v>
      </c>
      <c r="C80" s="2" t="s">
        <v>626</v>
      </c>
      <c r="D80" s="34" t="s">
        <v>627</v>
      </c>
      <c r="E80" s="2">
        <v>207240.67</v>
      </c>
      <c r="F80" s="2">
        <v>0</v>
      </c>
      <c r="G80" s="133">
        <f>E80+F80</f>
        <v>207240.67</v>
      </c>
      <c r="H80" s="133">
        <v>18107.24</v>
      </c>
      <c r="I80" s="133">
        <v>0</v>
      </c>
      <c r="J80" s="133">
        <v>0</v>
      </c>
      <c r="K80" s="133">
        <f>I80+J80</f>
        <v>0</v>
      </c>
      <c r="L80" s="133">
        <v>0</v>
      </c>
      <c r="M80" s="133">
        <v>0</v>
      </c>
      <c r="N80" s="133">
        <f>L80+M80</f>
        <v>0</v>
      </c>
      <c r="O80" s="133">
        <v>0</v>
      </c>
      <c r="P80" s="133">
        <v>0</v>
      </c>
      <c r="Q80" s="133">
        <v>0</v>
      </c>
      <c r="R80" s="133">
        <v>0</v>
      </c>
      <c r="S80" s="133">
        <f>O80+P80+Q80+R80</f>
        <v>0</v>
      </c>
      <c r="T80" s="133">
        <v>10477.02</v>
      </c>
      <c r="U80" s="134">
        <f>G80+H80+K80+N80+S80+T80</f>
        <v>235824.93</v>
      </c>
      <c r="V80" s="2">
        <v>0</v>
      </c>
      <c r="W80" s="131">
        <f>U80+V80</f>
        <v>235824.93</v>
      </c>
    </row>
    <row r="81" spans="1:23" ht="12.75" hidden="1" outlineLevel="1">
      <c r="A81" s="2" t="s">
        <v>628</v>
      </c>
      <c r="C81" s="2" t="s">
        <v>629</v>
      </c>
      <c r="D81" s="34" t="s">
        <v>630</v>
      </c>
      <c r="E81" s="2">
        <v>3521.73</v>
      </c>
      <c r="F81" s="2">
        <v>0</v>
      </c>
      <c r="G81" s="133">
        <f>E81+F81</f>
        <v>3521.73</v>
      </c>
      <c r="H81" s="133">
        <v>0</v>
      </c>
      <c r="I81" s="133">
        <v>0</v>
      </c>
      <c r="J81" s="133">
        <v>0</v>
      </c>
      <c r="K81" s="133">
        <f>I81+J81</f>
        <v>0</v>
      </c>
      <c r="L81" s="133">
        <v>0</v>
      </c>
      <c r="M81" s="133">
        <v>0</v>
      </c>
      <c r="N81" s="133">
        <f>L81+M81</f>
        <v>0</v>
      </c>
      <c r="O81" s="133">
        <v>0</v>
      </c>
      <c r="P81" s="133">
        <v>0</v>
      </c>
      <c r="Q81" s="133">
        <v>0</v>
      </c>
      <c r="R81" s="133">
        <v>0</v>
      </c>
      <c r="S81" s="133">
        <f>O81+P81+Q81+R81</f>
        <v>0</v>
      </c>
      <c r="T81" s="133">
        <v>0</v>
      </c>
      <c r="U81" s="134">
        <f>G81+H81+K81+N81+S81+T81</f>
        <v>3521.73</v>
      </c>
      <c r="V81" s="2">
        <v>0</v>
      </c>
      <c r="W81" s="131">
        <f>U81+V81</f>
        <v>3521.73</v>
      </c>
    </row>
    <row r="82" spans="1:23" ht="12.75" hidden="1" outlineLevel="1">
      <c r="A82" s="2" t="s">
        <v>631</v>
      </c>
      <c r="C82" s="2" t="s">
        <v>632</v>
      </c>
      <c r="D82" s="34" t="s">
        <v>633</v>
      </c>
      <c r="E82" s="2">
        <v>1095.76</v>
      </c>
      <c r="F82" s="2">
        <v>0</v>
      </c>
      <c r="G82" s="133">
        <f>E82+F82</f>
        <v>1095.76</v>
      </c>
      <c r="H82" s="133">
        <v>0</v>
      </c>
      <c r="I82" s="133">
        <v>0</v>
      </c>
      <c r="J82" s="133">
        <v>0</v>
      </c>
      <c r="K82" s="133">
        <f>I82+J82</f>
        <v>0</v>
      </c>
      <c r="L82" s="133">
        <v>0</v>
      </c>
      <c r="M82" s="133">
        <v>0</v>
      </c>
      <c r="N82" s="133">
        <f>L82+M82</f>
        <v>0</v>
      </c>
      <c r="O82" s="133">
        <v>0</v>
      </c>
      <c r="P82" s="133">
        <v>0</v>
      </c>
      <c r="Q82" s="133">
        <v>0</v>
      </c>
      <c r="R82" s="133">
        <v>0</v>
      </c>
      <c r="S82" s="133">
        <f>O82+P82+Q82+R82</f>
        <v>0</v>
      </c>
      <c r="T82" s="133">
        <v>0</v>
      </c>
      <c r="U82" s="134">
        <f>G82+H82+K82+N82+S82+T82</f>
        <v>1095.76</v>
      </c>
      <c r="V82" s="2">
        <v>0</v>
      </c>
      <c r="W82" s="131">
        <f>U82+V82</f>
        <v>1095.76</v>
      </c>
    </row>
    <row r="83" spans="1:23" ht="12.75" customHeight="1" collapsed="1">
      <c r="A83" s="69" t="s">
        <v>634</v>
      </c>
      <c r="B83" s="30"/>
      <c r="C83" s="69" t="s">
        <v>635</v>
      </c>
      <c r="D83" s="31"/>
      <c r="E83" s="32">
        <v>211858.16</v>
      </c>
      <c r="F83" s="32">
        <v>0</v>
      </c>
      <c r="G83" s="37">
        <f aca="true" t="shared" si="27" ref="G83:G91">E83+F83</f>
        <v>211858.16</v>
      </c>
      <c r="H83" s="37">
        <v>18107.24</v>
      </c>
      <c r="I83" s="37">
        <v>0</v>
      </c>
      <c r="J83" s="37">
        <v>0</v>
      </c>
      <c r="K83" s="37">
        <f aca="true" t="shared" si="28" ref="K83:K91">I83+J83</f>
        <v>0</v>
      </c>
      <c r="L83" s="37">
        <v>0</v>
      </c>
      <c r="M83" s="37">
        <v>0</v>
      </c>
      <c r="N83" s="37">
        <f t="shared" si="23"/>
        <v>0</v>
      </c>
      <c r="O83" s="37">
        <v>0</v>
      </c>
      <c r="P83" s="37">
        <v>0</v>
      </c>
      <c r="Q83" s="37">
        <v>0</v>
      </c>
      <c r="R83" s="37">
        <v>0</v>
      </c>
      <c r="S83" s="37">
        <f aca="true" t="shared" si="29" ref="S83:S91">O83+P83+Q83+R83</f>
        <v>0</v>
      </c>
      <c r="T83" s="37">
        <v>10477.02</v>
      </c>
      <c r="U83" s="132">
        <f t="shared" si="25"/>
        <v>240442.41999999998</v>
      </c>
      <c r="V83" s="32">
        <v>0</v>
      </c>
      <c r="W83" s="130">
        <f aca="true" t="shared" si="30" ref="W83:W98">U83+V83</f>
        <v>240442.41999999998</v>
      </c>
    </row>
    <row r="84" spans="1:23" ht="12.75" hidden="1" outlineLevel="1">
      <c r="A84" s="2" t="s">
        <v>636</v>
      </c>
      <c r="C84" s="2" t="s">
        <v>637</v>
      </c>
      <c r="D84" s="34" t="s">
        <v>638</v>
      </c>
      <c r="E84" s="2">
        <v>2086966.37</v>
      </c>
      <c r="F84" s="2">
        <v>0</v>
      </c>
      <c r="G84" s="133">
        <f>E84+F84</f>
        <v>2086966.37</v>
      </c>
      <c r="H84" s="133">
        <v>388331.93</v>
      </c>
      <c r="I84" s="133">
        <v>0</v>
      </c>
      <c r="J84" s="133">
        <v>0</v>
      </c>
      <c r="K84" s="133">
        <f>I84+J84</f>
        <v>0</v>
      </c>
      <c r="L84" s="133">
        <v>0</v>
      </c>
      <c r="M84" s="133">
        <v>0</v>
      </c>
      <c r="N84" s="133">
        <f>L84+M84</f>
        <v>0</v>
      </c>
      <c r="O84" s="133">
        <v>0</v>
      </c>
      <c r="P84" s="133">
        <v>0</v>
      </c>
      <c r="Q84" s="133">
        <v>0</v>
      </c>
      <c r="R84" s="133">
        <v>0</v>
      </c>
      <c r="S84" s="133">
        <f>O84+P84+Q84+R84</f>
        <v>0</v>
      </c>
      <c r="T84" s="133">
        <v>104230.72</v>
      </c>
      <c r="U84" s="134">
        <f>G84+H84+K84+N84+S84+T84</f>
        <v>2579529.0200000005</v>
      </c>
      <c r="V84" s="2">
        <v>0</v>
      </c>
      <c r="W84" s="131">
        <f>U84+V84</f>
        <v>2579529.0200000005</v>
      </c>
    </row>
    <row r="85" spans="1:23" ht="12.75" customHeight="1" collapsed="1">
      <c r="A85" s="69" t="s">
        <v>639</v>
      </c>
      <c r="B85" s="30"/>
      <c r="C85" s="69" t="s">
        <v>640</v>
      </c>
      <c r="D85" s="31"/>
      <c r="E85" s="32">
        <v>2086966.37</v>
      </c>
      <c r="F85" s="32">
        <v>0</v>
      </c>
      <c r="G85" s="37">
        <f t="shared" si="27"/>
        <v>2086966.37</v>
      </c>
      <c r="H85" s="37">
        <v>388331.93</v>
      </c>
      <c r="I85" s="37">
        <v>0</v>
      </c>
      <c r="J85" s="37">
        <v>0</v>
      </c>
      <c r="K85" s="37">
        <f t="shared" si="28"/>
        <v>0</v>
      </c>
      <c r="L85" s="37">
        <v>0</v>
      </c>
      <c r="M85" s="37">
        <v>0</v>
      </c>
      <c r="N85" s="37">
        <f t="shared" si="23"/>
        <v>0</v>
      </c>
      <c r="O85" s="37">
        <v>0</v>
      </c>
      <c r="P85" s="37">
        <v>0</v>
      </c>
      <c r="Q85" s="37">
        <v>0</v>
      </c>
      <c r="R85" s="37">
        <v>0</v>
      </c>
      <c r="S85" s="37">
        <f t="shared" si="29"/>
        <v>0</v>
      </c>
      <c r="T85" s="37">
        <v>104230.72</v>
      </c>
      <c r="U85" s="132">
        <f t="shared" si="25"/>
        <v>2579529.0200000005</v>
      </c>
      <c r="V85" s="32">
        <v>0</v>
      </c>
      <c r="W85" s="130">
        <f t="shared" si="30"/>
        <v>2579529.0200000005</v>
      </c>
    </row>
    <row r="86" spans="1:23" ht="12.75" customHeight="1">
      <c r="A86" s="69" t="s">
        <v>641</v>
      </c>
      <c r="B86" s="30"/>
      <c r="C86" s="69" t="s">
        <v>642</v>
      </c>
      <c r="D86" s="31"/>
      <c r="E86" s="32">
        <v>0</v>
      </c>
      <c r="F86" s="32">
        <v>0</v>
      </c>
      <c r="G86" s="37">
        <f t="shared" si="27"/>
        <v>0</v>
      </c>
      <c r="H86" s="37">
        <v>0</v>
      </c>
      <c r="I86" s="37">
        <v>0</v>
      </c>
      <c r="J86" s="37">
        <v>0</v>
      </c>
      <c r="K86" s="37">
        <f t="shared" si="28"/>
        <v>0</v>
      </c>
      <c r="L86" s="37">
        <v>0</v>
      </c>
      <c r="M86" s="37">
        <v>0</v>
      </c>
      <c r="N86" s="37">
        <f t="shared" si="23"/>
        <v>0</v>
      </c>
      <c r="O86" s="37">
        <v>0</v>
      </c>
      <c r="P86" s="37">
        <v>0</v>
      </c>
      <c r="Q86" s="37">
        <v>0</v>
      </c>
      <c r="R86" s="37">
        <v>0</v>
      </c>
      <c r="S86" s="37">
        <f t="shared" si="29"/>
        <v>0</v>
      </c>
      <c r="T86" s="37">
        <v>0</v>
      </c>
      <c r="U86" s="132">
        <f t="shared" si="25"/>
        <v>0</v>
      </c>
      <c r="V86" s="32">
        <v>0</v>
      </c>
      <c r="W86" s="130">
        <f t="shared" si="30"/>
        <v>0</v>
      </c>
    </row>
    <row r="87" spans="1:23" ht="12.75" customHeight="1">
      <c r="A87" s="69" t="s">
        <v>643</v>
      </c>
      <c r="B87" s="30"/>
      <c r="C87" s="69" t="s">
        <v>644</v>
      </c>
      <c r="D87" s="31"/>
      <c r="E87" s="32">
        <v>0</v>
      </c>
      <c r="F87" s="32">
        <v>0</v>
      </c>
      <c r="G87" s="37">
        <f t="shared" si="27"/>
        <v>0</v>
      </c>
      <c r="H87" s="37">
        <v>0</v>
      </c>
      <c r="I87" s="37">
        <v>0</v>
      </c>
      <c r="J87" s="37">
        <v>0</v>
      </c>
      <c r="K87" s="37">
        <f t="shared" si="28"/>
        <v>0</v>
      </c>
      <c r="L87" s="37">
        <v>0</v>
      </c>
      <c r="M87" s="37">
        <v>0</v>
      </c>
      <c r="N87" s="37">
        <f t="shared" si="23"/>
        <v>0</v>
      </c>
      <c r="O87" s="37">
        <v>0</v>
      </c>
      <c r="P87" s="37">
        <v>0</v>
      </c>
      <c r="Q87" s="37">
        <v>0</v>
      </c>
      <c r="R87" s="37">
        <v>0</v>
      </c>
      <c r="S87" s="37">
        <f t="shared" si="29"/>
        <v>0</v>
      </c>
      <c r="T87" s="37">
        <v>0</v>
      </c>
      <c r="U87" s="132">
        <f t="shared" si="25"/>
        <v>0</v>
      </c>
      <c r="V87" s="32">
        <v>0</v>
      </c>
      <c r="W87" s="130">
        <f t="shared" si="30"/>
        <v>0</v>
      </c>
    </row>
    <row r="88" spans="1:23" ht="12.75" hidden="1" outlineLevel="1">
      <c r="A88" s="2" t="s">
        <v>645</v>
      </c>
      <c r="C88" s="2" t="s">
        <v>646</v>
      </c>
      <c r="D88" s="34" t="s">
        <v>647</v>
      </c>
      <c r="E88" s="2">
        <v>0</v>
      </c>
      <c r="F88" s="2">
        <v>831027.95</v>
      </c>
      <c r="G88" s="133">
        <f>E88+F88</f>
        <v>831027.95</v>
      </c>
      <c r="H88" s="133">
        <v>0</v>
      </c>
      <c r="I88" s="133">
        <v>0</v>
      </c>
      <c r="J88" s="133">
        <v>0</v>
      </c>
      <c r="K88" s="133">
        <f>I88+J88</f>
        <v>0</v>
      </c>
      <c r="L88" s="133">
        <v>0</v>
      </c>
      <c r="M88" s="133">
        <v>0</v>
      </c>
      <c r="N88" s="133">
        <f>L88+M88</f>
        <v>0</v>
      </c>
      <c r="O88" s="133">
        <v>0</v>
      </c>
      <c r="P88" s="133">
        <v>0</v>
      </c>
      <c r="Q88" s="133">
        <v>0</v>
      </c>
      <c r="R88" s="133">
        <v>0</v>
      </c>
      <c r="S88" s="133">
        <f>O88+P88+Q88+R88</f>
        <v>0</v>
      </c>
      <c r="T88" s="133">
        <v>0</v>
      </c>
      <c r="U88" s="134">
        <f>G88+H88+K88+N88+S88+T88</f>
        <v>831027.95</v>
      </c>
      <c r="V88" s="2">
        <v>0</v>
      </c>
      <c r="W88" s="131">
        <f>U88+V88</f>
        <v>831027.95</v>
      </c>
    </row>
    <row r="89" spans="1:23" ht="12.75" customHeight="1" collapsed="1">
      <c r="A89" s="69" t="s">
        <v>648</v>
      </c>
      <c r="B89" s="30"/>
      <c r="C89" s="69" t="s">
        <v>649</v>
      </c>
      <c r="D89" s="31"/>
      <c r="E89" s="32">
        <v>0</v>
      </c>
      <c r="F89" s="32">
        <v>831027.95</v>
      </c>
      <c r="G89" s="37">
        <f t="shared" si="27"/>
        <v>831027.95</v>
      </c>
      <c r="H89" s="37">
        <v>0</v>
      </c>
      <c r="I89" s="37">
        <v>0</v>
      </c>
      <c r="J89" s="37">
        <v>0</v>
      </c>
      <c r="K89" s="37">
        <f t="shared" si="28"/>
        <v>0</v>
      </c>
      <c r="L89" s="37">
        <v>0</v>
      </c>
      <c r="M89" s="37">
        <v>0</v>
      </c>
      <c r="N89" s="37">
        <f t="shared" si="23"/>
        <v>0</v>
      </c>
      <c r="O89" s="37">
        <v>0</v>
      </c>
      <c r="P89" s="37">
        <v>0</v>
      </c>
      <c r="Q89" s="37">
        <v>0</v>
      </c>
      <c r="R89" s="37">
        <v>0</v>
      </c>
      <c r="S89" s="37">
        <f t="shared" si="29"/>
        <v>0</v>
      </c>
      <c r="T89" s="37">
        <v>0</v>
      </c>
      <c r="U89" s="132">
        <f t="shared" si="25"/>
        <v>831027.95</v>
      </c>
      <c r="V89" s="32">
        <v>0</v>
      </c>
      <c r="W89" s="130">
        <f t="shared" si="30"/>
        <v>831027.95</v>
      </c>
    </row>
    <row r="90" spans="1:23" ht="12.75" hidden="1" outlineLevel="1">
      <c r="A90" s="2" t="s">
        <v>650</v>
      </c>
      <c r="C90" s="2" t="s">
        <v>651</v>
      </c>
      <c r="D90" s="34" t="s">
        <v>652</v>
      </c>
      <c r="E90" s="2">
        <v>0</v>
      </c>
      <c r="F90" s="2">
        <v>0</v>
      </c>
      <c r="G90" s="133">
        <f>E90+F90</f>
        <v>0</v>
      </c>
      <c r="H90" s="133">
        <v>0</v>
      </c>
      <c r="I90" s="133">
        <v>0</v>
      </c>
      <c r="J90" s="133">
        <v>0</v>
      </c>
      <c r="K90" s="133">
        <f>I90+J90</f>
        <v>0</v>
      </c>
      <c r="L90" s="133">
        <v>0</v>
      </c>
      <c r="M90" s="133">
        <v>0</v>
      </c>
      <c r="N90" s="133">
        <f>L90+M90</f>
        <v>0</v>
      </c>
      <c r="O90" s="133">
        <v>0</v>
      </c>
      <c r="P90" s="133">
        <v>0</v>
      </c>
      <c r="Q90" s="133">
        <v>0</v>
      </c>
      <c r="R90" s="133">
        <v>0</v>
      </c>
      <c r="S90" s="133">
        <f>O90+P90+Q90+R90</f>
        <v>0</v>
      </c>
      <c r="T90" s="133">
        <v>106868.98</v>
      </c>
      <c r="U90" s="134">
        <f>G90+H90+K90+N90+S90+T90</f>
        <v>106868.98</v>
      </c>
      <c r="V90" s="2">
        <v>0</v>
      </c>
      <c r="W90" s="131">
        <f>U90+V90</f>
        <v>106868.98</v>
      </c>
    </row>
    <row r="91" spans="1:23" ht="12.75" customHeight="1" collapsed="1">
      <c r="A91" s="69" t="s">
        <v>653</v>
      </c>
      <c r="B91" s="30"/>
      <c r="C91" s="69" t="s">
        <v>654</v>
      </c>
      <c r="D91" s="31"/>
      <c r="E91" s="32">
        <v>0</v>
      </c>
      <c r="F91" s="32">
        <v>0</v>
      </c>
      <c r="G91" s="37">
        <f t="shared" si="27"/>
        <v>0</v>
      </c>
      <c r="H91" s="37">
        <v>0</v>
      </c>
      <c r="I91" s="37">
        <v>0</v>
      </c>
      <c r="J91" s="37">
        <v>0</v>
      </c>
      <c r="K91" s="37">
        <f t="shared" si="28"/>
        <v>0</v>
      </c>
      <c r="L91" s="37">
        <v>0</v>
      </c>
      <c r="M91" s="37">
        <v>0</v>
      </c>
      <c r="N91" s="37">
        <f>L91+M91</f>
        <v>0</v>
      </c>
      <c r="O91" s="37">
        <v>0</v>
      </c>
      <c r="P91" s="37">
        <v>0</v>
      </c>
      <c r="Q91" s="37">
        <v>0</v>
      </c>
      <c r="R91" s="37">
        <v>0</v>
      </c>
      <c r="S91" s="37">
        <f t="shared" si="29"/>
        <v>0</v>
      </c>
      <c r="T91" s="37">
        <v>106868.98</v>
      </c>
      <c r="U91" s="132">
        <f t="shared" si="25"/>
        <v>106868.98</v>
      </c>
      <c r="V91" s="32">
        <v>0</v>
      </c>
      <c r="W91" s="130">
        <f t="shared" si="30"/>
        <v>106868.98</v>
      </c>
    </row>
    <row r="92" spans="1:23" ht="12.75" customHeight="1">
      <c r="A92" s="69" t="s">
        <v>353</v>
      </c>
      <c r="B92" s="30"/>
      <c r="C92" s="69" t="s">
        <v>385</v>
      </c>
      <c r="D92" s="31"/>
      <c r="E92" s="32">
        <v>0</v>
      </c>
      <c r="F92" s="32">
        <v>0</v>
      </c>
      <c r="G92" s="37">
        <v>0</v>
      </c>
      <c r="H92" s="37">
        <v>0</v>
      </c>
      <c r="I92" s="37">
        <v>0</v>
      </c>
      <c r="J92" s="37">
        <v>0</v>
      </c>
      <c r="K92" s="37">
        <v>0</v>
      </c>
      <c r="L92" s="37">
        <v>0</v>
      </c>
      <c r="M92" s="37">
        <v>0</v>
      </c>
      <c r="N92" s="37">
        <f t="shared" si="23"/>
        <v>0</v>
      </c>
      <c r="O92" s="37">
        <v>0</v>
      </c>
      <c r="P92" s="37">
        <v>0</v>
      </c>
      <c r="Q92" s="37">
        <v>0</v>
      </c>
      <c r="R92" s="37">
        <v>0</v>
      </c>
      <c r="S92" s="37">
        <v>0</v>
      </c>
      <c r="T92" s="37">
        <f>T68-T79-T83-T85-T86-T87-T89-T91-T95-T96-T97-T98</f>
        <v>1656903.9200000002</v>
      </c>
      <c r="U92" s="132">
        <f t="shared" si="25"/>
        <v>1656903.9200000002</v>
      </c>
      <c r="V92" s="32">
        <v>0</v>
      </c>
      <c r="W92" s="130">
        <f t="shared" si="30"/>
        <v>1656903.9200000002</v>
      </c>
    </row>
    <row r="93" spans="1:23" ht="12.75" customHeight="1">
      <c r="A93" s="69" t="s">
        <v>655</v>
      </c>
      <c r="B93" s="30"/>
      <c r="C93" s="69" t="s">
        <v>656</v>
      </c>
      <c r="D93" s="31"/>
      <c r="E93" s="32">
        <v>0</v>
      </c>
      <c r="F93" s="32">
        <v>0</v>
      </c>
      <c r="G93" s="37">
        <f aca="true" t="shared" si="31" ref="G93:G98">E93+F93</f>
        <v>0</v>
      </c>
      <c r="H93" s="37">
        <v>0</v>
      </c>
      <c r="I93" s="37">
        <v>0</v>
      </c>
      <c r="J93" s="37">
        <v>0</v>
      </c>
      <c r="K93" s="37">
        <f aca="true" t="shared" si="32" ref="K93:K98">I93+J93</f>
        <v>0</v>
      </c>
      <c r="L93" s="37">
        <v>0</v>
      </c>
      <c r="M93" s="37">
        <v>0</v>
      </c>
      <c r="N93" s="37">
        <f t="shared" si="23"/>
        <v>0</v>
      </c>
      <c r="O93" s="37">
        <v>0</v>
      </c>
      <c r="P93" s="37">
        <v>0</v>
      </c>
      <c r="Q93" s="37">
        <v>0</v>
      </c>
      <c r="R93" s="37">
        <v>0</v>
      </c>
      <c r="S93" s="37">
        <f aca="true" t="shared" si="33" ref="S93:S98">O93+P93+Q93+R93</f>
        <v>0</v>
      </c>
      <c r="T93" s="37">
        <v>0</v>
      </c>
      <c r="U93" s="132">
        <f t="shared" si="25"/>
        <v>0</v>
      </c>
      <c r="V93" s="32">
        <v>0</v>
      </c>
      <c r="W93" s="130">
        <f t="shared" si="30"/>
        <v>0</v>
      </c>
    </row>
    <row r="94" spans="1:23" ht="12.75" hidden="1" outlineLevel="1">
      <c r="A94" s="2" t="s">
        <v>657</v>
      </c>
      <c r="C94" s="2" t="s">
        <v>658</v>
      </c>
      <c r="D94" s="34" t="s">
        <v>659</v>
      </c>
      <c r="E94" s="2">
        <v>0</v>
      </c>
      <c r="F94" s="2">
        <v>0</v>
      </c>
      <c r="G94" s="133">
        <f t="shared" si="31"/>
        <v>0</v>
      </c>
      <c r="H94" s="133">
        <v>0</v>
      </c>
      <c r="I94" s="133">
        <v>0</v>
      </c>
      <c r="J94" s="133">
        <v>0</v>
      </c>
      <c r="K94" s="133">
        <f t="shared" si="32"/>
        <v>0</v>
      </c>
      <c r="L94" s="133">
        <v>0</v>
      </c>
      <c r="M94" s="133">
        <v>2003674.84</v>
      </c>
      <c r="N94" s="133">
        <f>L94+M94</f>
        <v>2003674.84</v>
      </c>
      <c r="O94" s="133">
        <v>0</v>
      </c>
      <c r="P94" s="133">
        <v>0</v>
      </c>
      <c r="Q94" s="133">
        <v>0</v>
      </c>
      <c r="R94" s="133">
        <v>0</v>
      </c>
      <c r="S94" s="133">
        <f t="shared" si="33"/>
        <v>0</v>
      </c>
      <c r="T94" s="133">
        <v>0</v>
      </c>
      <c r="U94" s="134">
        <f>G94+H94+K94+N94+S94+T94</f>
        <v>2003674.84</v>
      </c>
      <c r="V94" s="2">
        <v>0</v>
      </c>
      <c r="W94" s="131">
        <f>U94+V94</f>
        <v>2003674.84</v>
      </c>
    </row>
    <row r="95" spans="1:23" ht="12.75" customHeight="1" collapsed="1">
      <c r="A95" s="69" t="s">
        <v>660</v>
      </c>
      <c r="B95" s="30"/>
      <c r="C95" s="69" t="s">
        <v>387</v>
      </c>
      <c r="D95" s="31"/>
      <c r="E95" s="32">
        <v>0</v>
      </c>
      <c r="F95" s="32">
        <v>0</v>
      </c>
      <c r="G95" s="37">
        <f t="shared" si="31"/>
        <v>0</v>
      </c>
      <c r="H95" s="37">
        <v>0</v>
      </c>
      <c r="I95" s="37">
        <v>0</v>
      </c>
      <c r="J95" s="37">
        <v>0</v>
      </c>
      <c r="K95" s="37">
        <f t="shared" si="32"/>
        <v>0</v>
      </c>
      <c r="L95" s="37">
        <v>0</v>
      </c>
      <c r="M95" s="37">
        <v>2003674.84</v>
      </c>
      <c r="N95" s="37">
        <f t="shared" si="23"/>
        <v>2003674.84</v>
      </c>
      <c r="O95" s="37">
        <v>0</v>
      </c>
      <c r="P95" s="37">
        <v>0</v>
      </c>
      <c r="Q95" s="37">
        <v>0</v>
      </c>
      <c r="R95" s="37">
        <v>0</v>
      </c>
      <c r="S95" s="37">
        <f t="shared" si="33"/>
        <v>0</v>
      </c>
      <c r="T95" s="37">
        <v>0</v>
      </c>
      <c r="U95" s="132">
        <f t="shared" si="25"/>
        <v>2003674.84</v>
      </c>
      <c r="V95" s="32">
        <v>0</v>
      </c>
      <c r="W95" s="130">
        <f t="shared" si="30"/>
        <v>2003674.84</v>
      </c>
    </row>
    <row r="96" spans="1:23" ht="12.75" customHeight="1">
      <c r="A96" s="69" t="s">
        <v>661</v>
      </c>
      <c r="B96" s="30"/>
      <c r="C96" s="69" t="s">
        <v>662</v>
      </c>
      <c r="D96" s="31"/>
      <c r="E96" s="32">
        <v>0</v>
      </c>
      <c r="F96" s="32">
        <v>0</v>
      </c>
      <c r="G96" s="37">
        <f t="shared" si="31"/>
        <v>0</v>
      </c>
      <c r="H96" s="37">
        <v>0</v>
      </c>
      <c r="I96" s="37">
        <v>0</v>
      </c>
      <c r="J96" s="37">
        <v>0</v>
      </c>
      <c r="K96" s="37">
        <f t="shared" si="32"/>
        <v>0</v>
      </c>
      <c r="L96" s="37">
        <v>0</v>
      </c>
      <c r="M96" s="37">
        <v>0</v>
      </c>
      <c r="N96" s="37">
        <f t="shared" si="23"/>
        <v>0</v>
      </c>
      <c r="O96" s="37">
        <v>0</v>
      </c>
      <c r="P96" s="37">
        <v>0</v>
      </c>
      <c r="Q96" s="37">
        <v>0</v>
      </c>
      <c r="R96" s="37">
        <v>0</v>
      </c>
      <c r="S96" s="37">
        <f t="shared" si="33"/>
        <v>0</v>
      </c>
      <c r="T96" s="37">
        <v>0</v>
      </c>
      <c r="U96" s="132">
        <f t="shared" si="25"/>
        <v>0</v>
      </c>
      <c r="V96" s="32">
        <v>0</v>
      </c>
      <c r="W96" s="130">
        <f t="shared" si="30"/>
        <v>0</v>
      </c>
    </row>
    <row r="97" spans="1:23" ht="12.75" customHeight="1">
      <c r="A97" s="69" t="s">
        <v>663</v>
      </c>
      <c r="B97" s="30"/>
      <c r="C97" s="69" t="s">
        <v>388</v>
      </c>
      <c r="D97" s="31"/>
      <c r="E97" s="32">
        <v>0</v>
      </c>
      <c r="F97" s="32">
        <v>0</v>
      </c>
      <c r="G97" s="37">
        <f t="shared" si="31"/>
        <v>0</v>
      </c>
      <c r="H97" s="37">
        <v>0</v>
      </c>
      <c r="I97" s="37">
        <v>0</v>
      </c>
      <c r="J97" s="37">
        <v>0</v>
      </c>
      <c r="K97" s="37">
        <f t="shared" si="32"/>
        <v>0</v>
      </c>
      <c r="L97" s="37">
        <v>0</v>
      </c>
      <c r="M97" s="37">
        <v>0</v>
      </c>
      <c r="N97" s="37">
        <f t="shared" si="23"/>
        <v>0</v>
      </c>
      <c r="O97" s="37">
        <v>0</v>
      </c>
      <c r="P97" s="37">
        <v>0</v>
      </c>
      <c r="Q97" s="37">
        <v>0</v>
      </c>
      <c r="R97" s="37">
        <v>0</v>
      </c>
      <c r="S97" s="37">
        <f t="shared" si="33"/>
        <v>0</v>
      </c>
      <c r="T97" s="37">
        <v>0</v>
      </c>
      <c r="U97" s="132">
        <f t="shared" si="25"/>
        <v>0</v>
      </c>
      <c r="V97" s="32">
        <v>0</v>
      </c>
      <c r="W97" s="130">
        <f t="shared" si="30"/>
        <v>0</v>
      </c>
    </row>
    <row r="98" spans="1:23" s="137" customFormat="1" ht="12.75" customHeight="1" hidden="1">
      <c r="A98" s="76" t="s">
        <v>664</v>
      </c>
      <c r="B98" s="23"/>
      <c r="C98" s="76" t="s">
        <v>665</v>
      </c>
      <c r="D98" s="24"/>
      <c r="E98" s="27">
        <v>0</v>
      </c>
      <c r="F98" s="27">
        <v>0</v>
      </c>
      <c r="G98" s="40">
        <f t="shared" si="31"/>
        <v>0</v>
      </c>
      <c r="H98" s="40">
        <v>0</v>
      </c>
      <c r="I98" s="40">
        <v>0</v>
      </c>
      <c r="J98" s="40">
        <v>0</v>
      </c>
      <c r="K98" s="40">
        <f t="shared" si="32"/>
        <v>0</v>
      </c>
      <c r="L98" s="40">
        <v>0</v>
      </c>
      <c r="M98" s="40">
        <v>0</v>
      </c>
      <c r="N98" s="40">
        <f t="shared" si="23"/>
        <v>0</v>
      </c>
      <c r="O98" s="40">
        <v>0</v>
      </c>
      <c r="P98" s="40">
        <v>0</v>
      </c>
      <c r="Q98" s="40">
        <v>0</v>
      </c>
      <c r="R98" s="40">
        <v>0</v>
      </c>
      <c r="S98" s="40">
        <f t="shared" si="33"/>
        <v>0</v>
      </c>
      <c r="T98" s="40">
        <v>0</v>
      </c>
      <c r="U98" s="135">
        <f t="shared" si="25"/>
        <v>0</v>
      </c>
      <c r="V98" s="27">
        <v>0</v>
      </c>
      <c r="W98" s="136">
        <f t="shared" si="30"/>
        <v>0</v>
      </c>
    </row>
    <row r="99" spans="1:23" ht="12.75" customHeight="1">
      <c r="A99" s="34"/>
      <c r="B99" s="30"/>
      <c r="C99" s="69"/>
      <c r="D99" s="31"/>
      <c r="E99" s="32"/>
      <c r="F99" s="32"/>
      <c r="G99" s="37"/>
      <c r="H99" s="37"/>
      <c r="I99" s="37"/>
      <c r="J99" s="37"/>
      <c r="K99" s="37"/>
      <c r="L99" s="37"/>
      <c r="M99" s="37"/>
      <c r="N99" s="37"/>
      <c r="O99" s="37"/>
      <c r="P99" s="37"/>
      <c r="Q99" s="37"/>
      <c r="R99" s="37"/>
      <c r="S99" s="37"/>
      <c r="T99" s="37"/>
      <c r="U99" s="132"/>
      <c r="V99" s="32"/>
      <c r="W99" s="122"/>
    </row>
    <row r="100" spans="1:256" s="137" customFormat="1" ht="12.75" customHeight="1">
      <c r="A100" s="29"/>
      <c r="B100" s="23" t="s">
        <v>666</v>
      </c>
      <c r="C100" s="76"/>
      <c r="D100" s="24"/>
      <c r="E100" s="27">
        <f aca="true" t="shared" si="34" ref="E100:W100">E79+E83+E85+E86+E91+E87+E89+E92+E95+E96+E97+E98+E93</f>
        <v>3138897.46</v>
      </c>
      <c r="F100" s="27">
        <f t="shared" si="34"/>
        <v>7538043.0600000005</v>
      </c>
      <c r="G100" s="40">
        <f t="shared" si="34"/>
        <v>10676940.52</v>
      </c>
      <c r="H100" s="40">
        <f t="shared" si="34"/>
        <v>1012469.53</v>
      </c>
      <c r="I100" s="40">
        <f t="shared" si="34"/>
        <v>0</v>
      </c>
      <c r="J100" s="40">
        <f t="shared" si="34"/>
        <v>0</v>
      </c>
      <c r="K100" s="40">
        <f t="shared" si="34"/>
        <v>0</v>
      </c>
      <c r="L100" s="40">
        <f t="shared" si="34"/>
        <v>0</v>
      </c>
      <c r="M100" s="40">
        <f t="shared" si="34"/>
        <v>2003674.84</v>
      </c>
      <c r="N100" s="40">
        <f t="shared" si="34"/>
        <v>2003674.84</v>
      </c>
      <c r="O100" s="40">
        <f t="shared" si="34"/>
        <v>0</v>
      </c>
      <c r="P100" s="40">
        <f t="shared" si="34"/>
        <v>11949.42</v>
      </c>
      <c r="Q100" s="40">
        <f t="shared" si="34"/>
        <v>0</v>
      </c>
      <c r="R100" s="40">
        <f t="shared" si="34"/>
        <v>0</v>
      </c>
      <c r="S100" s="40">
        <f t="shared" si="34"/>
        <v>11949.42</v>
      </c>
      <c r="T100" s="40">
        <f t="shared" si="34"/>
        <v>1910997.1300000001</v>
      </c>
      <c r="U100" s="40">
        <f t="shared" si="34"/>
        <v>15616031.44</v>
      </c>
      <c r="V100" s="27">
        <f t="shared" si="34"/>
        <v>0</v>
      </c>
      <c r="W100" s="27">
        <f t="shared" si="34"/>
        <v>15616031.44</v>
      </c>
      <c r="IV100" s="27"/>
    </row>
    <row r="101" spans="1:23" ht="12.75" customHeight="1">
      <c r="A101" s="34"/>
      <c r="B101" s="30"/>
      <c r="C101" s="69"/>
      <c r="D101" s="31"/>
      <c r="E101" s="32"/>
      <c r="F101" s="32"/>
      <c r="G101" s="37"/>
      <c r="H101" s="37"/>
      <c r="I101" s="37"/>
      <c r="J101" s="37"/>
      <c r="K101" s="37"/>
      <c r="L101" s="37"/>
      <c r="M101" s="37"/>
      <c r="N101" s="37"/>
      <c r="O101" s="37"/>
      <c r="P101" s="37"/>
      <c r="Q101" s="37"/>
      <c r="R101" s="37"/>
      <c r="S101" s="37"/>
      <c r="T101" s="37"/>
      <c r="U101" s="132"/>
      <c r="V101" s="32"/>
      <c r="W101" s="122"/>
    </row>
    <row r="102" spans="1:23" ht="12.75" customHeight="1">
      <c r="A102" s="29"/>
      <c r="B102" s="23" t="s">
        <v>390</v>
      </c>
      <c r="C102" s="76"/>
      <c r="D102" s="24"/>
      <c r="E102" s="27"/>
      <c r="F102" s="27"/>
      <c r="G102" s="40"/>
      <c r="H102" s="40"/>
      <c r="I102" s="40"/>
      <c r="J102" s="40"/>
      <c r="K102" s="40"/>
      <c r="L102" s="40"/>
      <c r="M102" s="40"/>
      <c r="N102" s="40"/>
      <c r="O102" s="40"/>
      <c r="P102" s="40"/>
      <c r="Q102" s="40"/>
      <c r="R102" s="40"/>
      <c r="S102" s="40"/>
      <c r="T102" s="40"/>
      <c r="U102" s="135"/>
      <c r="V102" s="27"/>
      <c r="W102" s="122"/>
    </row>
    <row r="103" spans="2:23" ht="12.75" customHeight="1">
      <c r="B103" s="30"/>
      <c r="C103" s="69"/>
      <c r="D103" s="31"/>
      <c r="E103" s="32"/>
      <c r="F103" s="32"/>
      <c r="G103" s="40"/>
      <c r="H103" s="37"/>
      <c r="I103" s="37"/>
      <c r="J103" s="37"/>
      <c r="K103" s="40"/>
      <c r="L103" s="37"/>
      <c r="M103" s="37"/>
      <c r="N103" s="40"/>
      <c r="O103" s="37"/>
      <c r="P103" s="37"/>
      <c r="Q103" s="37"/>
      <c r="R103" s="37"/>
      <c r="S103" s="40"/>
      <c r="T103" s="37"/>
      <c r="U103" s="135"/>
      <c r="V103" s="32"/>
      <c r="W103" s="136"/>
    </row>
    <row r="104" spans="1:23" ht="12.75" customHeight="1">
      <c r="A104" s="2" t="s">
        <v>667</v>
      </c>
      <c r="B104" s="30"/>
      <c r="C104" s="69" t="s">
        <v>384</v>
      </c>
      <c r="D104" s="31"/>
      <c r="E104" s="32">
        <v>0</v>
      </c>
      <c r="F104" s="32">
        <v>0</v>
      </c>
      <c r="G104" s="37">
        <f>E104+F104</f>
        <v>0</v>
      </c>
      <c r="H104" s="37">
        <v>0</v>
      </c>
      <c r="I104" s="37">
        <v>0</v>
      </c>
      <c r="J104" s="37">
        <v>0</v>
      </c>
      <c r="K104" s="37">
        <f>I104+J104</f>
        <v>0</v>
      </c>
      <c r="L104" s="37">
        <v>0</v>
      </c>
      <c r="M104" s="37">
        <v>0</v>
      </c>
      <c r="N104" s="37">
        <f>L104+M104</f>
        <v>0</v>
      </c>
      <c r="O104" s="37">
        <v>0</v>
      </c>
      <c r="P104" s="37">
        <v>0</v>
      </c>
      <c r="Q104" s="37">
        <v>0</v>
      </c>
      <c r="R104" s="37">
        <v>0</v>
      </c>
      <c r="S104" s="37">
        <f>O104+P104+Q104+R104</f>
        <v>0</v>
      </c>
      <c r="T104" s="37">
        <v>0</v>
      </c>
      <c r="U104" s="132">
        <f>G104+H104+K104+N104+S104+T104</f>
        <v>0</v>
      </c>
      <c r="V104" s="32">
        <v>0</v>
      </c>
      <c r="W104" s="130">
        <f>U104+V104</f>
        <v>0</v>
      </c>
    </row>
    <row r="105" spans="1:23" ht="12.75" customHeight="1">
      <c r="A105" s="69" t="s">
        <v>668</v>
      </c>
      <c r="B105" s="30"/>
      <c r="C105" s="69" t="s">
        <v>669</v>
      </c>
      <c r="D105" s="31"/>
      <c r="E105" s="32">
        <v>0</v>
      </c>
      <c r="F105" s="32">
        <v>0</v>
      </c>
      <c r="G105" s="37">
        <f>E105+F105</f>
        <v>0</v>
      </c>
      <c r="H105" s="37">
        <v>0</v>
      </c>
      <c r="I105" s="37">
        <v>0</v>
      </c>
      <c r="J105" s="37">
        <v>0</v>
      </c>
      <c r="K105" s="37">
        <f>I105+J105</f>
        <v>0</v>
      </c>
      <c r="L105" s="37">
        <v>0</v>
      </c>
      <c r="M105" s="37">
        <v>0</v>
      </c>
      <c r="N105" s="37">
        <f>L105+M105</f>
        <v>0</v>
      </c>
      <c r="O105" s="37">
        <v>0</v>
      </c>
      <c r="P105" s="37">
        <v>0</v>
      </c>
      <c r="Q105" s="37">
        <v>0</v>
      </c>
      <c r="R105" s="37">
        <v>0</v>
      </c>
      <c r="S105" s="37">
        <f>O105+P105+Q105+R105</f>
        <v>0</v>
      </c>
      <c r="T105" s="37">
        <v>0</v>
      </c>
      <c r="U105" s="132">
        <f>G105+H105+K105+N105+S105+T105</f>
        <v>0</v>
      </c>
      <c r="V105" s="32">
        <v>0</v>
      </c>
      <c r="W105" s="130">
        <f>U105+V105</f>
        <v>0</v>
      </c>
    </row>
    <row r="106" spans="1:23" ht="12.75" customHeight="1">
      <c r="A106" s="69" t="s">
        <v>670</v>
      </c>
      <c r="B106" s="30"/>
      <c r="C106" s="69" t="s">
        <v>391</v>
      </c>
      <c r="D106" s="31"/>
      <c r="E106" s="32">
        <v>0</v>
      </c>
      <c r="F106" s="32">
        <v>0</v>
      </c>
      <c r="G106" s="37">
        <f>E106+F106</f>
        <v>0</v>
      </c>
      <c r="H106" s="37">
        <v>0</v>
      </c>
      <c r="I106" s="37">
        <v>0</v>
      </c>
      <c r="J106" s="37">
        <v>0</v>
      </c>
      <c r="K106" s="37">
        <f>I106+J106</f>
        <v>0</v>
      </c>
      <c r="L106" s="37">
        <v>0</v>
      </c>
      <c r="M106" s="37">
        <v>0</v>
      </c>
      <c r="N106" s="37">
        <f>L106+M106</f>
        <v>0</v>
      </c>
      <c r="O106" s="37">
        <v>0</v>
      </c>
      <c r="P106" s="37">
        <v>0</v>
      </c>
      <c r="Q106" s="37">
        <v>0</v>
      </c>
      <c r="R106" s="37">
        <v>0</v>
      </c>
      <c r="S106" s="37">
        <f>O106+P106+Q106+R106</f>
        <v>0</v>
      </c>
      <c r="T106" s="37">
        <v>0</v>
      </c>
      <c r="U106" s="132">
        <f>G106+H106+K106+N106+S106+T106</f>
        <v>0</v>
      </c>
      <c r="V106" s="32">
        <v>0</v>
      </c>
      <c r="W106" s="130">
        <f>U106+V106</f>
        <v>0</v>
      </c>
    </row>
    <row r="107" spans="1:23" ht="12.75" customHeight="1">
      <c r="A107" s="34"/>
      <c r="B107" s="30"/>
      <c r="C107" s="69"/>
      <c r="D107" s="31"/>
      <c r="E107" s="32"/>
      <c r="F107" s="32"/>
      <c r="G107" s="37"/>
      <c r="H107" s="37"/>
      <c r="I107" s="37"/>
      <c r="J107" s="37"/>
      <c r="K107" s="37"/>
      <c r="L107" s="37"/>
      <c r="M107" s="37"/>
      <c r="N107" s="37"/>
      <c r="O107" s="37"/>
      <c r="P107" s="37"/>
      <c r="Q107" s="37"/>
      <c r="R107" s="37"/>
      <c r="S107" s="37"/>
      <c r="T107" s="37"/>
      <c r="U107" s="132"/>
      <c r="V107" s="32"/>
      <c r="W107" s="122"/>
    </row>
    <row r="108" spans="1:23" s="137" customFormat="1" ht="12.75" customHeight="1">
      <c r="A108" s="29"/>
      <c r="B108" s="23" t="s">
        <v>671</v>
      </c>
      <c r="C108" s="76"/>
      <c r="D108" s="24"/>
      <c r="E108" s="27">
        <f aca="true" t="shared" si="35" ref="E108:W108">E104+E105+E106</f>
        <v>0</v>
      </c>
      <c r="F108" s="27">
        <f t="shared" si="35"/>
        <v>0</v>
      </c>
      <c r="G108" s="40">
        <f t="shared" si="35"/>
        <v>0</v>
      </c>
      <c r="H108" s="40">
        <f t="shared" si="35"/>
        <v>0</v>
      </c>
      <c r="I108" s="40">
        <f t="shared" si="35"/>
        <v>0</v>
      </c>
      <c r="J108" s="40">
        <f t="shared" si="35"/>
        <v>0</v>
      </c>
      <c r="K108" s="40">
        <f t="shared" si="35"/>
        <v>0</v>
      </c>
      <c r="L108" s="40">
        <f t="shared" si="35"/>
        <v>0</v>
      </c>
      <c r="M108" s="40">
        <f t="shared" si="35"/>
        <v>0</v>
      </c>
      <c r="N108" s="40">
        <f t="shared" si="35"/>
        <v>0</v>
      </c>
      <c r="O108" s="40">
        <f t="shared" si="35"/>
        <v>0</v>
      </c>
      <c r="P108" s="40">
        <f t="shared" si="35"/>
        <v>0</v>
      </c>
      <c r="Q108" s="40">
        <f t="shared" si="35"/>
        <v>0</v>
      </c>
      <c r="R108" s="40">
        <f t="shared" si="35"/>
        <v>0</v>
      </c>
      <c r="S108" s="40">
        <f t="shared" si="35"/>
        <v>0</v>
      </c>
      <c r="T108" s="40">
        <f t="shared" si="35"/>
        <v>0</v>
      </c>
      <c r="U108" s="135">
        <f t="shared" si="35"/>
        <v>0</v>
      </c>
      <c r="V108" s="27">
        <f t="shared" si="35"/>
        <v>0</v>
      </c>
      <c r="W108" s="27">
        <f t="shared" si="35"/>
        <v>0</v>
      </c>
    </row>
    <row r="109" spans="1:23" ht="12.75" customHeight="1">
      <c r="A109" s="34"/>
      <c r="B109" s="30"/>
      <c r="C109" s="69"/>
      <c r="D109" s="31"/>
      <c r="E109" s="32"/>
      <c r="F109" s="32"/>
      <c r="G109" s="37"/>
      <c r="H109" s="37"/>
      <c r="I109" s="37"/>
      <c r="J109" s="37"/>
      <c r="K109" s="37"/>
      <c r="L109" s="37"/>
      <c r="M109" s="37"/>
      <c r="N109" s="37"/>
      <c r="O109" s="37"/>
      <c r="P109" s="37"/>
      <c r="Q109" s="37"/>
      <c r="R109" s="37"/>
      <c r="S109" s="37"/>
      <c r="T109" s="37"/>
      <c r="U109" s="132"/>
      <c r="V109" s="32"/>
      <c r="W109" s="32"/>
    </row>
    <row r="110" spans="1:23" s="137" customFormat="1" ht="12.75" customHeight="1">
      <c r="A110" s="29"/>
      <c r="B110" s="23" t="s">
        <v>393</v>
      </c>
      <c r="C110" s="76"/>
      <c r="D110" s="24"/>
      <c r="E110" s="27">
        <f aca="true" t="shared" si="36" ref="E110:W110">E100+E108</f>
        <v>3138897.46</v>
      </c>
      <c r="F110" s="27">
        <f t="shared" si="36"/>
        <v>7538043.0600000005</v>
      </c>
      <c r="G110" s="40">
        <f t="shared" si="36"/>
        <v>10676940.52</v>
      </c>
      <c r="H110" s="40">
        <f t="shared" si="36"/>
        <v>1012469.53</v>
      </c>
      <c r="I110" s="40">
        <f t="shared" si="36"/>
        <v>0</v>
      </c>
      <c r="J110" s="40">
        <f t="shared" si="36"/>
        <v>0</v>
      </c>
      <c r="K110" s="40">
        <f t="shared" si="36"/>
        <v>0</v>
      </c>
      <c r="L110" s="40">
        <f t="shared" si="36"/>
        <v>0</v>
      </c>
      <c r="M110" s="40">
        <f t="shared" si="36"/>
        <v>2003674.84</v>
      </c>
      <c r="N110" s="40">
        <f t="shared" si="36"/>
        <v>2003674.84</v>
      </c>
      <c r="O110" s="40">
        <f t="shared" si="36"/>
        <v>0</v>
      </c>
      <c r="P110" s="40">
        <f t="shared" si="36"/>
        <v>11949.42</v>
      </c>
      <c r="Q110" s="40">
        <f t="shared" si="36"/>
        <v>0</v>
      </c>
      <c r="R110" s="40">
        <f t="shared" si="36"/>
        <v>0</v>
      </c>
      <c r="S110" s="40">
        <f t="shared" si="36"/>
        <v>11949.42</v>
      </c>
      <c r="T110" s="40">
        <f t="shared" si="36"/>
        <v>1910997.1300000001</v>
      </c>
      <c r="U110" s="135">
        <f t="shared" si="36"/>
        <v>15616031.44</v>
      </c>
      <c r="V110" s="27">
        <f t="shared" si="36"/>
        <v>0</v>
      </c>
      <c r="W110" s="27">
        <f t="shared" si="36"/>
        <v>15616031.44</v>
      </c>
    </row>
    <row r="111" spans="1:23" ht="12.75" customHeight="1">
      <c r="A111" s="34"/>
      <c r="B111" s="30"/>
      <c r="C111" s="69"/>
      <c r="D111" s="31"/>
      <c r="E111" s="32"/>
      <c r="F111" s="32"/>
      <c r="G111" s="37"/>
      <c r="H111" s="37"/>
      <c r="I111" s="37"/>
      <c r="J111" s="37"/>
      <c r="K111" s="37"/>
      <c r="L111" s="37"/>
      <c r="M111" s="37"/>
      <c r="N111" s="37"/>
      <c r="O111" s="37"/>
      <c r="P111" s="37"/>
      <c r="Q111" s="37"/>
      <c r="R111" s="37"/>
      <c r="S111" s="37"/>
      <c r="T111" s="37"/>
      <c r="U111" s="132"/>
      <c r="V111" s="32"/>
      <c r="W111" s="122"/>
    </row>
    <row r="112" spans="1:23" ht="12.75" customHeight="1">
      <c r="A112" s="34"/>
      <c r="B112" s="23" t="s">
        <v>394</v>
      </c>
      <c r="C112" s="76"/>
      <c r="D112" s="24"/>
      <c r="E112" s="32"/>
      <c r="F112" s="32"/>
      <c r="G112" s="37"/>
      <c r="H112" s="37"/>
      <c r="I112" s="37"/>
      <c r="J112" s="37"/>
      <c r="K112" s="37"/>
      <c r="L112" s="37"/>
      <c r="M112" s="37"/>
      <c r="N112" s="37"/>
      <c r="O112" s="37"/>
      <c r="P112" s="37"/>
      <c r="Q112" s="37"/>
      <c r="R112" s="37"/>
      <c r="S112" s="37"/>
      <c r="T112" s="37"/>
      <c r="U112" s="132"/>
      <c r="V112" s="32"/>
      <c r="W112" s="122"/>
    </row>
    <row r="113" spans="1:23" ht="12.75" customHeight="1">
      <c r="A113" s="34"/>
      <c r="B113" s="30"/>
      <c r="C113" s="69"/>
      <c r="D113" s="31"/>
      <c r="E113" s="32"/>
      <c r="F113" s="32"/>
      <c r="G113" s="37"/>
      <c r="H113" s="37"/>
      <c r="I113" s="37"/>
      <c r="J113" s="37"/>
      <c r="K113" s="37"/>
      <c r="L113" s="37"/>
      <c r="M113" s="37"/>
      <c r="N113" s="37"/>
      <c r="O113" s="37"/>
      <c r="P113" s="37"/>
      <c r="Q113" s="37"/>
      <c r="R113" s="37"/>
      <c r="S113" s="37"/>
      <c r="T113" s="37"/>
      <c r="U113" s="132"/>
      <c r="V113" s="32"/>
      <c r="W113" s="122"/>
    </row>
    <row r="114" spans="1:23" ht="12.75" customHeight="1">
      <c r="A114" s="69"/>
      <c r="B114" s="30" t="s">
        <v>395</v>
      </c>
      <c r="C114" s="69"/>
      <c r="D114" s="31"/>
      <c r="E114" s="32">
        <v>0</v>
      </c>
      <c r="F114" s="32">
        <v>0</v>
      </c>
      <c r="G114" s="37">
        <f>E114+F114</f>
        <v>0</v>
      </c>
      <c r="H114" s="37">
        <v>0</v>
      </c>
      <c r="I114" s="37">
        <v>0</v>
      </c>
      <c r="J114" s="37">
        <v>0</v>
      </c>
      <c r="K114" s="37">
        <f>I114+J114</f>
        <v>0</v>
      </c>
      <c r="L114" s="37">
        <v>0</v>
      </c>
      <c r="M114" s="37">
        <v>0</v>
      </c>
      <c r="N114" s="37">
        <f>L114+M114</f>
        <v>0</v>
      </c>
      <c r="O114" s="37">
        <v>0</v>
      </c>
      <c r="P114" s="37">
        <v>0</v>
      </c>
      <c r="Q114" s="37">
        <v>0</v>
      </c>
      <c r="R114" s="37">
        <f>R68-R110</f>
        <v>44948394.160000004</v>
      </c>
      <c r="S114" s="37">
        <f>O114+P114+Q114+R114</f>
        <v>44948394.160000004</v>
      </c>
      <c r="T114" s="37">
        <v>0</v>
      </c>
      <c r="U114" s="132">
        <f>G114+H114+K114+N114+S114+T114</f>
        <v>44948394.160000004</v>
      </c>
      <c r="V114" s="32">
        <v>0</v>
      </c>
      <c r="W114" s="130">
        <f>U114+V114</f>
        <v>44948394.160000004</v>
      </c>
    </row>
    <row r="115" spans="1:23" ht="12.75" customHeight="1" hidden="1">
      <c r="A115" s="69"/>
      <c r="B115" s="30" t="s">
        <v>672</v>
      </c>
      <c r="C115" s="69"/>
      <c r="D115" s="31"/>
      <c r="E115" s="32">
        <v>0</v>
      </c>
      <c r="F115" s="32">
        <v>0</v>
      </c>
      <c r="G115" s="37">
        <f>E115+F115</f>
        <v>0</v>
      </c>
      <c r="H115" s="37">
        <v>0</v>
      </c>
      <c r="I115" s="37">
        <v>0</v>
      </c>
      <c r="J115" s="37">
        <v>0</v>
      </c>
      <c r="K115" s="37">
        <f>I115+J115</f>
        <v>0</v>
      </c>
      <c r="L115" s="37">
        <v>0</v>
      </c>
      <c r="M115" s="37">
        <v>0</v>
      </c>
      <c r="N115" s="37">
        <f>L115+M115</f>
        <v>0</v>
      </c>
      <c r="O115" s="37">
        <v>0</v>
      </c>
      <c r="P115" s="37">
        <v>0</v>
      </c>
      <c r="Q115" s="37">
        <v>0</v>
      </c>
      <c r="R115" s="37">
        <v>0</v>
      </c>
      <c r="S115" s="37">
        <f>O115+P115+Q115+R115</f>
        <v>0</v>
      </c>
      <c r="T115" s="37">
        <v>0</v>
      </c>
      <c r="U115" s="132">
        <f>G115+H115+K115+N115+S115+T115</f>
        <v>0</v>
      </c>
      <c r="V115" s="130">
        <f>V68-V110</f>
        <v>0</v>
      </c>
      <c r="W115" s="130">
        <f>U115+V115</f>
        <v>0</v>
      </c>
    </row>
    <row r="116" spans="1:23" ht="12.75" customHeight="1">
      <c r="A116" s="69"/>
      <c r="B116" s="30" t="s">
        <v>396</v>
      </c>
      <c r="C116" s="69"/>
      <c r="D116" s="31"/>
      <c r="E116" s="32"/>
      <c r="F116" s="32"/>
      <c r="G116" s="37"/>
      <c r="H116" s="37"/>
      <c r="I116" s="37"/>
      <c r="J116" s="37"/>
      <c r="K116" s="37"/>
      <c r="L116" s="37"/>
      <c r="M116" s="37"/>
      <c r="N116" s="37"/>
      <c r="O116" s="37"/>
      <c r="P116" s="37"/>
      <c r="Q116" s="37"/>
      <c r="R116" s="37"/>
      <c r="S116" s="37"/>
      <c r="T116" s="37"/>
      <c r="U116" s="132"/>
      <c r="V116" s="32"/>
      <c r="W116" s="122"/>
    </row>
    <row r="117" spans="1:23" ht="12.75" customHeight="1">
      <c r="A117" s="69"/>
      <c r="B117" s="30"/>
      <c r="C117" s="69" t="s">
        <v>397</v>
      </c>
      <c r="D117" s="31"/>
      <c r="E117" s="32">
        <v>0</v>
      </c>
      <c r="F117" s="32">
        <v>0</v>
      </c>
      <c r="G117" s="37">
        <f>E117+F117</f>
        <v>0</v>
      </c>
      <c r="H117" s="37">
        <v>0</v>
      </c>
      <c r="I117" s="37">
        <v>0</v>
      </c>
      <c r="J117" s="37">
        <f>J68-J110</f>
        <v>0</v>
      </c>
      <c r="K117" s="37">
        <f>I117+J117</f>
        <v>0</v>
      </c>
      <c r="L117" s="37">
        <v>0</v>
      </c>
      <c r="M117" s="37">
        <f>M68-M110</f>
        <v>1508274.7499999998</v>
      </c>
      <c r="N117" s="37">
        <f>L117+M117</f>
        <v>1508274.7499999998</v>
      </c>
      <c r="O117" s="37">
        <v>0</v>
      </c>
      <c r="P117" s="37">
        <v>0</v>
      </c>
      <c r="Q117" s="37">
        <v>0</v>
      </c>
      <c r="R117" s="37">
        <v>0</v>
      </c>
      <c r="S117" s="37">
        <f>O117+P117+Q117+R117</f>
        <v>0</v>
      </c>
      <c r="T117" s="37">
        <v>0</v>
      </c>
      <c r="U117" s="132">
        <f>G117+H117+K117+N117+S117+T117</f>
        <v>1508274.7499999998</v>
      </c>
      <c r="V117" s="32">
        <v>0</v>
      </c>
      <c r="W117" s="130">
        <f>U117+V117</f>
        <v>1508274.7499999998</v>
      </c>
    </row>
    <row r="118" spans="1:23" ht="12.75" customHeight="1">
      <c r="A118" s="69"/>
      <c r="B118" s="30"/>
      <c r="C118" s="69" t="s">
        <v>398</v>
      </c>
      <c r="D118" s="31"/>
      <c r="E118" s="32">
        <v>0</v>
      </c>
      <c r="F118" s="32">
        <v>0</v>
      </c>
      <c r="G118" s="37">
        <f>E118+F118</f>
        <v>0</v>
      </c>
      <c r="H118" s="37">
        <f>H68-H110</f>
        <v>7351183.800000001</v>
      </c>
      <c r="I118" s="37">
        <v>0</v>
      </c>
      <c r="J118" s="37">
        <v>0</v>
      </c>
      <c r="K118" s="37">
        <f>I118+J118</f>
        <v>0</v>
      </c>
      <c r="L118" s="37">
        <v>0</v>
      </c>
      <c r="M118" s="37">
        <v>0</v>
      </c>
      <c r="N118" s="37">
        <f>L118+M118</f>
        <v>0</v>
      </c>
      <c r="O118" s="37">
        <v>0</v>
      </c>
      <c r="P118" s="37">
        <f>P68-P110</f>
        <v>107473.39</v>
      </c>
      <c r="Q118" s="37">
        <f>Q68-Q110</f>
        <v>4.48</v>
      </c>
      <c r="R118" s="37">
        <v>0</v>
      </c>
      <c r="S118" s="37">
        <f>O118+P118+Q118+R118</f>
        <v>107477.87</v>
      </c>
      <c r="T118" s="37">
        <v>0</v>
      </c>
      <c r="U118" s="132">
        <f>G118+H118+K118+N118+S118+T118</f>
        <v>7458661.670000001</v>
      </c>
      <c r="V118" s="32">
        <v>0</v>
      </c>
      <c r="W118" s="130">
        <f>U118+V118</f>
        <v>7458661.670000001</v>
      </c>
    </row>
    <row r="119" spans="1:23" ht="12.75" customHeight="1">
      <c r="A119" s="69"/>
      <c r="B119" s="30" t="s">
        <v>399</v>
      </c>
      <c r="C119" s="69"/>
      <c r="D119" s="31"/>
      <c r="E119" s="32">
        <f>E68-E110</f>
        <v>12919226.690000001</v>
      </c>
      <c r="F119" s="32">
        <f>F68-F110</f>
        <v>-376552.18000000156</v>
      </c>
      <c r="G119" s="37">
        <f>E119+F119</f>
        <v>12542674.51</v>
      </c>
      <c r="H119" s="37">
        <v>0</v>
      </c>
      <c r="I119" s="37">
        <f>I68-I110</f>
        <v>0</v>
      </c>
      <c r="J119" s="37">
        <v>0</v>
      </c>
      <c r="K119" s="37">
        <f>I119+J119</f>
        <v>0</v>
      </c>
      <c r="L119" s="37">
        <f>L68-L110</f>
        <v>27259767.119999997</v>
      </c>
      <c r="M119" s="37">
        <v>0</v>
      </c>
      <c r="N119" s="37">
        <f>L119+M119</f>
        <v>27259767.119999997</v>
      </c>
      <c r="O119" s="37">
        <f>O68-O110</f>
        <v>966809.65</v>
      </c>
      <c r="P119" s="37">
        <v>0</v>
      </c>
      <c r="Q119" s="37">
        <v>0</v>
      </c>
      <c r="R119" s="37">
        <v>0</v>
      </c>
      <c r="S119" s="37">
        <f>O119+P119+Q119+R119</f>
        <v>966809.65</v>
      </c>
      <c r="T119" s="37">
        <f>T68-T110</f>
        <v>0</v>
      </c>
      <c r="U119" s="132">
        <f>G119+H119+K119+N119+S119+T119</f>
        <v>40769251.279999994</v>
      </c>
      <c r="V119" s="32">
        <v>0</v>
      </c>
      <c r="W119" s="130">
        <f>U119+V119</f>
        <v>40769251.279999994</v>
      </c>
    </row>
    <row r="120" spans="1:23" ht="12.75" customHeight="1">
      <c r="A120" s="29"/>
      <c r="B120" s="23"/>
      <c r="C120" s="76"/>
      <c r="D120" s="24"/>
      <c r="E120" s="27"/>
      <c r="F120" s="27"/>
      <c r="G120" s="40"/>
      <c r="H120" s="40"/>
      <c r="I120" s="40"/>
      <c r="J120" s="40"/>
      <c r="K120" s="40"/>
      <c r="L120" s="40"/>
      <c r="M120" s="40"/>
      <c r="N120" s="40"/>
      <c r="O120" s="40"/>
      <c r="P120" s="40"/>
      <c r="Q120" s="40"/>
      <c r="R120" s="40"/>
      <c r="S120" s="40"/>
      <c r="T120" s="40"/>
      <c r="U120" s="135"/>
      <c r="V120" s="27"/>
      <c r="W120" s="122"/>
    </row>
    <row r="121" spans="1:23" s="137" customFormat="1" ht="12.75" customHeight="1">
      <c r="A121" s="29"/>
      <c r="B121" s="23" t="s">
        <v>673</v>
      </c>
      <c r="C121" s="76"/>
      <c r="D121" s="24"/>
      <c r="E121" s="27">
        <f aca="true" t="shared" si="37" ref="E121:W121">+E114+E115+E117+E118+E119</f>
        <v>12919226.690000001</v>
      </c>
      <c r="F121" s="27">
        <f t="shared" si="37"/>
        <v>-376552.18000000156</v>
      </c>
      <c r="G121" s="40">
        <f t="shared" si="37"/>
        <v>12542674.51</v>
      </c>
      <c r="H121" s="40">
        <f t="shared" si="37"/>
        <v>7351183.800000001</v>
      </c>
      <c r="I121" s="40">
        <f t="shared" si="37"/>
        <v>0</v>
      </c>
      <c r="J121" s="40">
        <f t="shared" si="37"/>
        <v>0</v>
      </c>
      <c r="K121" s="40">
        <f t="shared" si="37"/>
        <v>0</v>
      </c>
      <c r="L121" s="40">
        <f t="shared" si="37"/>
        <v>27259767.119999997</v>
      </c>
      <c r="M121" s="40">
        <f t="shared" si="37"/>
        <v>1508274.7499999998</v>
      </c>
      <c r="N121" s="40">
        <f t="shared" si="37"/>
        <v>28768041.869999997</v>
      </c>
      <c r="O121" s="40">
        <f t="shared" si="37"/>
        <v>966809.65</v>
      </c>
      <c r="P121" s="40">
        <f t="shared" si="37"/>
        <v>107473.39</v>
      </c>
      <c r="Q121" s="40">
        <f t="shared" si="37"/>
        <v>4.48</v>
      </c>
      <c r="R121" s="40">
        <f t="shared" si="37"/>
        <v>44948394.160000004</v>
      </c>
      <c r="S121" s="40">
        <f t="shared" si="37"/>
        <v>46022681.68</v>
      </c>
      <c r="T121" s="40">
        <f t="shared" si="37"/>
        <v>0</v>
      </c>
      <c r="U121" s="135">
        <f t="shared" si="37"/>
        <v>94684581.86</v>
      </c>
      <c r="V121" s="27">
        <f t="shared" si="37"/>
        <v>0</v>
      </c>
      <c r="W121" s="27">
        <f t="shared" si="37"/>
        <v>94684581.86</v>
      </c>
    </row>
    <row r="122" spans="1:23" ht="12.75" customHeight="1">
      <c r="A122" s="34"/>
      <c r="B122" s="30"/>
      <c r="C122" s="69"/>
      <c r="D122" s="31"/>
      <c r="E122" s="32"/>
      <c r="F122" s="32"/>
      <c r="G122" s="32"/>
      <c r="H122" s="32"/>
      <c r="I122" s="32"/>
      <c r="J122" s="32"/>
      <c r="K122" s="32"/>
      <c r="L122" s="32"/>
      <c r="M122" s="32"/>
      <c r="N122" s="32"/>
      <c r="O122" s="32"/>
      <c r="P122" s="32"/>
      <c r="Q122" s="32"/>
      <c r="R122" s="32"/>
      <c r="S122" s="32"/>
      <c r="T122" s="32"/>
      <c r="U122" s="128"/>
      <c r="V122" s="32"/>
      <c r="W122" s="32"/>
    </row>
    <row r="123" spans="1:23" s="137" customFormat="1" ht="12.75" customHeight="1">
      <c r="A123" s="29"/>
      <c r="B123" s="23" t="s">
        <v>401</v>
      </c>
      <c r="C123" s="76"/>
      <c r="D123" s="24"/>
      <c r="E123" s="27">
        <f aca="true" t="shared" si="38" ref="E123:W123">+E110+E121</f>
        <v>16058124.150000002</v>
      </c>
      <c r="F123" s="27">
        <f t="shared" si="38"/>
        <v>7161490.879999999</v>
      </c>
      <c r="G123" s="42">
        <f t="shared" si="38"/>
        <v>23219615.03</v>
      </c>
      <c r="H123" s="42">
        <f t="shared" si="38"/>
        <v>8363653.330000001</v>
      </c>
      <c r="I123" s="42">
        <f t="shared" si="38"/>
        <v>0</v>
      </c>
      <c r="J123" s="42">
        <f t="shared" si="38"/>
        <v>0</v>
      </c>
      <c r="K123" s="42">
        <f t="shared" si="38"/>
        <v>0</v>
      </c>
      <c r="L123" s="42">
        <f t="shared" si="38"/>
        <v>27259767.119999997</v>
      </c>
      <c r="M123" s="42">
        <f t="shared" si="38"/>
        <v>3511949.59</v>
      </c>
      <c r="N123" s="42">
        <f t="shared" si="38"/>
        <v>30771716.709999997</v>
      </c>
      <c r="O123" s="42">
        <f t="shared" si="38"/>
        <v>966809.65</v>
      </c>
      <c r="P123" s="42">
        <f t="shared" si="38"/>
        <v>119422.81</v>
      </c>
      <c r="Q123" s="42">
        <f t="shared" si="38"/>
        <v>4.48</v>
      </c>
      <c r="R123" s="42">
        <f t="shared" si="38"/>
        <v>44948394.160000004</v>
      </c>
      <c r="S123" s="42">
        <f t="shared" si="38"/>
        <v>46034631.1</v>
      </c>
      <c r="T123" s="42">
        <f t="shared" si="38"/>
        <v>1910997.1300000001</v>
      </c>
      <c r="U123" s="138">
        <f t="shared" si="38"/>
        <v>110300613.3</v>
      </c>
      <c r="V123" s="27">
        <f t="shared" si="38"/>
        <v>0</v>
      </c>
      <c r="W123" s="27">
        <f t="shared" si="38"/>
        <v>110300613.3</v>
      </c>
    </row>
    <row r="124" spans="1:22" ht="12.75">
      <c r="A124" s="34"/>
      <c r="C124" s="34"/>
      <c r="E124" s="34"/>
      <c r="F124" s="87"/>
      <c r="G124" s="34"/>
      <c r="H124" s="34"/>
      <c r="I124" s="34"/>
      <c r="J124" s="87"/>
      <c r="K124" s="34"/>
      <c r="L124" s="87"/>
      <c r="M124" s="29"/>
      <c r="N124" s="34"/>
      <c r="O124" s="34"/>
      <c r="P124" s="34"/>
      <c r="Q124" s="34"/>
      <c r="R124" s="34"/>
      <c r="S124" s="34"/>
      <c r="T124" s="34"/>
      <c r="U124" s="139"/>
      <c r="V124" s="34"/>
    </row>
    <row r="125" spans="5:18" ht="12.75">
      <c r="E125" s="87"/>
      <c r="F125" s="87"/>
      <c r="I125" s="87"/>
      <c r="J125" s="87"/>
      <c r="L125" s="87"/>
      <c r="Q125" s="87"/>
      <c r="R125" s="87"/>
    </row>
    <row r="126" spans="5:18" ht="12.75">
      <c r="E126" s="87"/>
      <c r="F126" s="87"/>
      <c r="I126" s="87"/>
      <c r="J126" s="87"/>
      <c r="L126" s="87"/>
      <c r="M126" s="34"/>
      <c r="O126" s="87"/>
      <c r="P126" s="87"/>
      <c r="Q126" s="87"/>
      <c r="R126" s="87"/>
    </row>
    <row r="127" spans="5:18" ht="12.75">
      <c r="E127" s="87"/>
      <c r="F127" s="87"/>
      <c r="I127" s="87"/>
      <c r="J127" s="87"/>
      <c r="L127" s="87"/>
      <c r="M127" s="29"/>
      <c r="O127" s="87"/>
      <c r="P127" s="87"/>
      <c r="Q127" s="87"/>
      <c r="R127" s="87"/>
    </row>
    <row r="128" spans="5:18" ht="12.75">
      <c r="E128" s="87"/>
      <c r="F128" s="87"/>
      <c r="I128" s="87"/>
      <c r="J128" s="87"/>
      <c r="L128" s="87"/>
      <c r="M128" s="34"/>
      <c r="O128" s="87"/>
      <c r="P128" s="87"/>
      <c r="Q128" s="87"/>
      <c r="R128" s="87"/>
    </row>
    <row r="129" spans="5:18" ht="12.75">
      <c r="E129" s="87"/>
      <c r="F129" s="87"/>
      <c r="I129" s="87"/>
      <c r="J129" s="87"/>
      <c r="L129" s="87"/>
      <c r="M129" s="29"/>
      <c r="O129" s="87"/>
      <c r="P129" s="87"/>
      <c r="Q129" s="87"/>
      <c r="R129" s="87"/>
    </row>
    <row r="130" spans="5:18" ht="12.75">
      <c r="E130" s="87"/>
      <c r="F130" s="87"/>
      <c r="I130" s="87"/>
      <c r="J130" s="87"/>
      <c r="L130" s="87"/>
      <c r="M130" s="34"/>
      <c r="O130" s="87"/>
      <c r="P130" s="87"/>
      <c r="Q130" s="87"/>
      <c r="R130" s="87"/>
    </row>
    <row r="131" spans="5:18" ht="12.75">
      <c r="E131" s="87"/>
      <c r="F131" s="87"/>
      <c r="I131" s="87"/>
      <c r="J131" s="87"/>
      <c r="L131" s="87"/>
      <c r="M131" s="34"/>
      <c r="O131" s="87"/>
      <c r="P131" s="87"/>
      <c r="Q131" s="87"/>
      <c r="R131" s="87"/>
    </row>
    <row r="132" spans="5:18" ht="12.75">
      <c r="E132" s="87"/>
      <c r="F132" s="87"/>
      <c r="I132" s="87"/>
      <c r="J132" s="87"/>
      <c r="L132" s="87"/>
      <c r="M132" s="34"/>
      <c r="O132" s="87"/>
      <c r="P132" s="87"/>
      <c r="Q132" s="87"/>
      <c r="R132" s="87"/>
    </row>
    <row r="133" spans="5:18" ht="12.75">
      <c r="E133" s="87"/>
      <c r="F133" s="87"/>
      <c r="I133" s="87"/>
      <c r="J133" s="87"/>
      <c r="L133" s="87"/>
      <c r="M133" s="29"/>
      <c r="O133" s="87"/>
      <c r="P133" s="87"/>
      <c r="Q133" s="87"/>
      <c r="R133" s="87"/>
    </row>
    <row r="134" spans="5:18" ht="12.75">
      <c r="E134" s="87"/>
      <c r="F134" s="87"/>
      <c r="I134" s="87"/>
      <c r="J134" s="87"/>
      <c r="L134" s="87"/>
      <c r="M134" s="29"/>
      <c r="O134" s="87"/>
      <c r="P134" s="87"/>
      <c r="Q134" s="87"/>
      <c r="R134" s="87"/>
    </row>
    <row r="135" spans="5:18" ht="12.75">
      <c r="E135" s="87"/>
      <c r="F135" s="87"/>
      <c r="I135" s="87"/>
      <c r="J135" s="87"/>
      <c r="L135" s="87"/>
      <c r="M135" s="29"/>
      <c r="O135" s="87"/>
      <c r="P135" s="87"/>
      <c r="Q135" s="87"/>
      <c r="R135" s="87"/>
    </row>
    <row r="136" spans="5:18" ht="12.75">
      <c r="E136" s="87"/>
      <c r="F136" s="87"/>
      <c r="I136" s="87"/>
      <c r="J136" s="87"/>
      <c r="L136" s="87"/>
      <c r="M136" s="29"/>
      <c r="O136" s="87"/>
      <c r="P136" s="87"/>
      <c r="Q136" s="87"/>
      <c r="R136" s="87"/>
    </row>
    <row r="137" spans="5:18" ht="12.75">
      <c r="E137" s="87"/>
      <c r="F137" s="87"/>
      <c r="I137" s="87"/>
      <c r="J137" s="87"/>
      <c r="L137" s="87"/>
      <c r="M137" s="29"/>
      <c r="O137" s="87"/>
      <c r="P137" s="87"/>
      <c r="Q137" s="87"/>
      <c r="R137" s="87"/>
    </row>
    <row r="138" spans="5:18" ht="12.75">
      <c r="E138" s="87"/>
      <c r="F138" s="87"/>
      <c r="I138" s="87"/>
      <c r="J138" s="87"/>
      <c r="L138" s="87"/>
      <c r="M138" s="29"/>
      <c r="O138" s="87"/>
      <c r="P138" s="87"/>
      <c r="Q138" s="87"/>
      <c r="R138" s="87"/>
    </row>
    <row r="139" spans="5:18" ht="12.75">
      <c r="E139" s="87"/>
      <c r="F139" s="87"/>
      <c r="I139" s="87"/>
      <c r="J139" s="87"/>
      <c r="L139" s="87"/>
      <c r="M139" s="29"/>
      <c r="O139" s="87"/>
      <c r="P139" s="87"/>
      <c r="Q139" s="87"/>
      <c r="R139" s="87"/>
    </row>
    <row r="140" spans="5:18" ht="12.75">
      <c r="E140" s="87"/>
      <c r="F140" s="87"/>
      <c r="I140" s="87"/>
      <c r="J140" s="87"/>
      <c r="L140" s="87"/>
      <c r="M140" s="29"/>
      <c r="O140" s="87"/>
      <c r="P140" s="87"/>
      <c r="Q140" s="87"/>
      <c r="R140" s="87"/>
    </row>
    <row r="141" spans="5:18" ht="12.75">
      <c r="E141" s="87"/>
      <c r="F141" s="87"/>
      <c r="I141" s="87"/>
      <c r="J141" s="87"/>
      <c r="L141" s="87"/>
      <c r="M141" s="34"/>
      <c r="O141" s="87"/>
      <c r="P141" s="87"/>
      <c r="Q141" s="87"/>
      <c r="R141" s="87"/>
    </row>
    <row r="142" spans="5:18" ht="12.75">
      <c r="E142" s="87"/>
      <c r="F142" s="87"/>
      <c r="I142" s="87"/>
      <c r="J142" s="87"/>
      <c r="L142" s="87"/>
      <c r="M142" s="29"/>
      <c r="O142" s="87"/>
      <c r="P142" s="87"/>
      <c r="Q142" s="87"/>
      <c r="R142" s="87"/>
    </row>
    <row r="143" spans="5:18" ht="12.75">
      <c r="E143" s="87"/>
      <c r="F143" s="87"/>
      <c r="I143" s="87"/>
      <c r="J143" s="87"/>
      <c r="L143" s="87"/>
      <c r="M143" s="34"/>
      <c r="O143" s="87"/>
      <c r="P143" s="87"/>
      <c r="Q143" s="87"/>
      <c r="R143" s="87"/>
    </row>
    <row r="144" spans="5:18" ht="12.75">
      <c r="E144" s="87"/>
      <c r="F144" s="87"/>
      <c r="I144" s="87"/>
      <c r="J144" s="87"/>
      <c r="L144" s="87"/>
      <c r="O144" s="87"/>
      <c r="P144" s="87"/>
      <c r="Q144" s="87"/>
      <c r="R144" s="87"/>
    </row>
    <row r="145" spans="5:18" ht="12.75">
      <c r="E145" s="87"/>
      <c r="F145" s="87"/>
      <c r="I145" s="87"/>
      <c r="J145" s="87"/>
      <c r="L145" s="87"/>
      <c r="O145" s="87"/>
      <c r="P145" s="87"/>
      <c r="Q145" s="87"/>
      <c r="R145" s="87"/>
    </row>
    <row r="146" spans="5:18" ht="12.75">
      <c r="E146" s="87"/>
      <c r="F146" s="87"/>
      <c r="I146" s="87"/>
      <c r="J146" s="87"/>
      <c r="L146" s="87"/>
      <c r="O146" s="87"/>
      <c r="P146" s="87"/>
      <c r="Q146" s="87"/>
      <c r="R146" s="87"/>
    </row>
    <row r="147" spans="5:18" ht="12.75">
      <c r="E147" s="87"/>
      <c r="F147" s="87"/>
      <c r="I147" s="87"/>
      <c r="J147" s="87"/>
      <c r="L147" s="87"/>
      <c r="O147" s="87"/>
      <c r="P147" s="87"/>
      <c r="Q147" s="87"/>
      <c r="R147" s="87"/>
    </row>
    <row r="148" spans="5:18" ht="12.75">
      <c r="E148" s="87"/>
      <c r="F148" s="87"/>
      <c r="I148" s="87"/>
      <c r="J148" s="87"/>
      <c r="L148" s="87"/>
      <c r="O148" s="87"/>
      <c r="P148" s="87"/>
      <c r="Q148" s="87"/>
      <c r="R148" s="87"/>
    </row>
    <row r="149" spans="5:18" ht="12.75">
      <c r="E149" s="87"/>
      <c r="F149" s="87"/>
      <c r="I149" s="87"/>
      <c r="J149" s="87"/>
      <c r="L149" s="87"/>
      <c r="O149" s="87"/>
      <c r="P149" s="87"/>
      <c r="Q149" s="87"/>
      <c r="R149" s="87"/>
    </row>
    <row r="150" spans="5:18" ht="12.75">
      <c r="E150" s="87"/>
      <c r="F150" s="87"/>
      <c r="I150" s="87"/>
      <c r="J150" s="87"/>
      <c r="L150" s="87"/>
      <c r="O150" s="87"/>
      <c r="P150" s="87"/>
      <c r="Q150" s="87"/>
      <c r="R150" s="87"/>
    </row>
    <row r="151" spans="5:18" ht="12.75">
      <c r="E151" s="87"/>
      <c r="F151" s="87"/>
      <c r="I151" s="87"/>
      <c r="J151" s="87"/>
      <c r="L151" s="87"/>
      <c r="O151" s="87"/>
      <c r="P151" s="87"/>
      <c r="Q151" s="87"/>
      <c r="R151" s="87"/>
    </row>
    <row r="152" spans="5:18" ht="12.75">
      <c r="E152" s="87"/>
      <c r="F152" s="87"/>
      <c r="I152" s="87"/>
      <c r="J152" s="87"/>
      <c r="L152" s="87"/>
      <c r="O152" s="87"/>
      <c r="P152" s="87"/>
      <c r="Q152" s="87"/>
      <c r="R152" s="87"/>
    </row>
    <row r="153" spans="5:18" ht="12.75">
      <c r="E153" s="87"/>
      <c r="F153" s="87"/>
      <c r="I153" s="87"/>
      <c r="J153" s="87"/>
      <c r="L153" s="87"/>
      <c r="O153" s="87"/>
      <c r="P153" s="87"/>
      <c r="Q153" s="87"/>
      <c r="R153" s="87"/>
    </row>
    <row r="154" spans="5:18" ht="12.75">
      <c r="E154" s="87"/>
      <c r="F154" s="87"/>
      <c r="I154" s="87"/>
      <c r="J154" s="87"/>
      <c r="L154" s="87"/>
      <c r="O154" s="87"/>
      <c r="P154" s="87"/>
      <c r="Q154" s="87"/>
      <c r="R154" s="87"/>
    </row>
    <row r="155" spans="5:18" ht="12.75">
      <c r="E155" s="87"/>
      <c r="F155" s="87"/>
      <c r="I155" s="87"/>
      <c r="J155" s="87"/>
      <c r="L155" s="87"/>
      <c r="O155" s="87"/>
      <c r="P155" s="87"/>
      <c r="Q155" s="87"/>
      <c r="R155" s="87"/>
    </row>
    <row r="156" spans="5:18" ht="12.75">
      <c r="E156" s="87"/>
      <c r="F156" s="87"/>
      <c r="I156" s="87"/>
      <c r="J156" s="87"/>
      <c r="L156" s="87"/>
      <c r="O156" s="87"/>
      <c r="P156" s="87"/>
      <c r="Q156" s="87"/>
      <c r="R156" s="87"/>
    </row>
    <row r="157" spans="5:18" ht="12.75">
      <c r="E157" s="87"/>
      <c r="F157" s="87"/>
      <c r="I157" s="87"/>
      <c r="J157" s="87"/>
      <c r="L157" s="87"/>
      <c r="O157" s="87"/>
      <c r="P157" s="87"/>
      <c r="Q157" s="87"/>
      <c r="R157" s="87"/>
    </row>
    <row r="158" spans="5:18" ht="12.75">
      <c r="E158" s="87"/>
      <c r="F158" s="87"/>
      <c r="I158" s="87"/>
      <c r="J158" s="87"/>
      <c r="L158" s="87"/>
      <c r="O158" s="87"/>
      <c r="P158" s="87"/>
      <c r="Q158" s="87"/>
      <c r="R158" s="87"/>
    </row>
    <row r="159" spans="5:18" ht="12.75">
      <c r="E159" s="87"/>
      <c r="F159" s="87"/>
      <c r="I159" s="87"/>
      <c r="J159" s="87"/>
      <c r="L159" s="87"/>
      <c r="O159" s="87"/>
      <c r="P159" s="87"/>
      <c r="Q159" s="87"/>
      <c r="R159" s="87"/>
    </row>
    <row r="160" spans="5:18" ht="12.75">
      <c r="E160" s="87"/>
      <c r="F160" s="87"/>
      <c r="I160" s="87"/>
      <c r="J160" s="87"/>
      <c r="L160" s="87"/>
      <c r="O160" s="87"/>
      <c r="P160" s="87"/>
      <c r="Q160" s="87"/>
      <c r="R160" s="87"/>
    </row>
    <row r="161" spans="5:18" ht="12.75">
      <c r="E161" s="87"/>
      <c r="F161" s="87"/>
      <c r="I161" s="87"/>
      <c r="J161" s="87"/>
      <c r="L161" s="87"/>
      <c r="O161" s="87"/>
      <c r="P161" s="87"/>
      <c r="Q161" s="87"/>
      <c r="R161" s="87"/>
    </row>
    <row r="162" spans="5:18" ht="12.75">
      <c r="E162" s="87"/>
      <c r="F162" s="87"/>
      <c r="I162" s="87"/>
      <c r="J162" s="87"/>
      <c r="L162" s="87"/>
      <c r="O162" s="87"/>
      <c r="P162" s="87"/>
      <c r="Q162" s="87"/>
      <c r="R162" s="87"/>
    </row>
    <row r="163" spans="5:18" ht="12.75">
      <c r="E163" s="87"/>
      <c r="F163" s="87"/>
      <c r="I163" s="87"/>
      <c r="J163" s="87"/>
      <c r="L163" s="87"/>
      <c r="O163" s="87"/>
      <c r="P163" s="87"/>
      <c r="Q163" s="87"/>
      <c r="R163" s="87"/>
    </row>
    <row r="164" spans="5:18" ht="12.75">
      <c r="E164" s="87"/>
      <c r="F164" s="87"/>
      <c r="I164" s="87"/>
      <c r="J164" s="87"/>
      <c r="L164" s="87"/>
      <c r="O164" s="87"/>
      <c r="P164" s="87"/>
      <c r="Q164" s="87"/>
      <c r="R164" s="87"/>
    </row>
    <row r="165" spans="5:18" ht="12.75">
      <c r="E165" s="87"/>
      <c r="F165" s="87"/>
      <c r="I165" s="87"/>
      <c r="J165" s="87"/>
      <c r="L165" s="87"/>
      <c r="O165" s="87"/>
      <c r="P165" s="87"/>
      <c r="Q165" s="87"/>
      <c r="R165" s="87"/>
    </row>
    <row r="166" spans="5:18" ht="12.75">
      <c r="E166" s="87"/>
      <c r="F166" s="87"/>
      <c r="I166" s="87"/>
      <c r="J166" s="87"/>
      <c r="L166" s="87"/>
      <c r="O166" s="87"/>
      <c r="P166" s="87"/>
      <c r="Q166" s="87"/>
      <c r="R166" s="87"/>
    </row>
    <row r="167" spans="5:18" ht="12.75">
      <c r="E167" s="87"/>
      <c r="F167" s="87"/>
      <c r="I167" s="87"/>
      <c r="J167" s="87"/>
      <c r="L167" s="87"/>
      <c r="O167" s="87"/>
      <c r="P167" s="87"/>
      <c r="Q167" s="87"/>
      <c r="R167" s="87"/>
    </row>
    <row r="168" spans="5:18" ht="12.75">
      <c r="E168" s="87"/>
      <c r="F168" s="87"/>
      <c r="I168" s="87"/>
      <c r="J168" s="87"/>
      <c r="L168" s="87"/>
      <c r="O168" s="87"/>
      <c r="P168" s="87"/>
      <c r="Q168" s="87"/>
      <c r="R168" s="87"/>
    </row>
    <row r="169" spans="5:18" ht="12.75">
      <c r="E169" s="87"/>
      <c r="F169" s="87"/>
      <c r="I169" s="87"/>
      <c r="J169" s="87"/>
      <c r="L169" s="87"/>
      <c r="O169" s="87"/>
      <c r="P169" s="87"/>
      <c r="Q169" s="87"/>
      <c r="R169" s="87"/>
    </row>
    <row r="170" spans="5:18" ht="12.75">
      <c r="E170" s="87"/>
      <c r="F170" s="87"/>
      <c r="I170" s="87"/>
      <c r="J170" s="87"/>
      <c r="L170" s="87"/>
      <c r="O170" s="87"/>
      <c r="P170" s="87"/>
      <c r="Q170" s="87"/>
      <c r="R170" s="87"/>
    </row>
    <row r="171" spans="5:18" ht="12.75">
      <c r="E171" s="87"/>
      <c r="F171" s="87"/>
      <c r="I171" s="87"/>
      <c r="J171" s="87"/>
      <c r="L171" s="87"/>
      <c r="O171" s="87"/>
      <c r="P171" s="87"/>
      <c r="Q171" s="87"/>
      <c r="R171" s="87"/>
    </row>
    <row r="172" spans="5:18" ht="12.75">
      <c r="E172" s="87"/>
      <c r="F172" s="87"/>
      <c r="I172" s="87"/>
      <c r="J172" s="87"/>
      <c r="L172" s="87"/>
      <c r="O172" s="87"/>
      <c r="P172" s="87"/>
      <c r="Q172" s="87"/>
      <c r="R172" s="87"/>
    </row>
    <row r="173" spans="5:18" ht="12.75">
      <c r="E173" s="87"/>
      <c r="F173" s="87"/>
      <c r="I173" s="87"/>
      <c r="J173" s="87"/>
      <c r="L173" s="87"/>
      <c r="O173" s="87"/>
      <c r="P173" s="87"/>
      <c r="Q173" s="87"/>
      <c r="R173" s="87"/>
    </row>
    <row r="174" spans="5:18" ht="12.75">
      <c r="E174" s="87"/>
      <c r="F174" s="87"/>
      <c r="I174" s="87"/>
      <c r="J174" s="87"/>
      <c r="L174" s="87"/>
      <c r="O174" s="87"/>
      <c r="P174" s="87"/>
      <c r="Q174" s="87"/>
      <c r="R174" s="87"/>
    </row>
    <row r="175" spans="5:18" ht="12.75">
      <c r="E175" s="87"/>
      <c r="F175" s="87"/>
      <c r="I175" s="87"/>
      <c r="J175" s="87"/>
      <c r="L175" s="87"/>
      <c r="O175" s="87"/>
      <c r="P175" s="87"/>
      <c r="Q175" s="87"/>
      <c r="R175" s="87"/>
    </row>
    <row r="176" spans="5:18" ht="12.75">
      <c r="E176" s="87"/>
      <c r="F176" s="87"/>
      <c r="I176" s="87"/>
      <c r="J176" s="87"/>
      <c r="L176" s="87"/>
      <c r="O176" s="87"/>
      <c r="P176" s="87"/>
      <c r="Q176" s="87"/>
      <c r="R176" s="87"/>
    </row>
    <row r="177" spans="5:18" ht="12.75">
      <c r="E177" s="87"/>
      <c r="F177" s="87"/>
      <c r="I177" s="87"/>
      <c r="J177" s="87"/>
      <c r="L177" s="87"/>
      <c r="O177" s="87"/>
      <c r="P177" s="87"/>
      <c r="Q177" s="87"/>
      <c r="R177" s="87"/>
    </row>
    <row r="178" spans="5:18" ht="12.75">
      <c r="E178" s="87"/>
      <c r="F178" s="87"/>
      <c r="I178" s="87"/>
      <c r="J178" s="87"/>
      <c r="L178" s="87"/>
      <c r="O178" s="87"/>
      <c r="P178" s="87"/>
      <c r="Q178" s="87"/>
      <c r="R178" s="87"/>
    </row>
    <row r="179" spans="5:18" ht="12.75">
      <c r="E179" s="87"/>
      <c r="F179" s="87"/>
      <c r="I179" s="87"/>
      <c r="J179" s="87"/>
      <c r="L179" s="87"/>
      <c r="O179" s="87"/>
      <c r="P179" s="87"/>
      <c r="Q179" s="87"/>
      <c r="R179" s="87"/>
    </row>
    <row r="180" spans="5:18" ht="12.75">
      <c r="E180" s="87"/>
      <c r="F180" s="87"/>
      <c r="I180" s="87"/>
      <c r="J180" s="87"/>
      <c r="L180" s="87"/>
      <c r="O180" s="87"/>
      <c r="P180" s="87"/>
      <c r="Q180" s="87"/>
      <c r="R180" s="87"/>
    </row>
    <row r="181" spans="5:18" ht="12.75">
      <c r="E181" s="87"/>
      <c r="F181" s="87"/>
      <c r="I181" s="87"/>
      <c r="J181" s="87"/>
      <c r="L181" s="87"/>
      <c r="O181" s="87"/>
      <c r="P181" s="87"/>
      <c r="Q181" s="87"/>
      <c r="R181" s="87"/>
    </row>
    <row r="182" spans="5:18" ht="12.75">
      <c r="E182" s="87"/>
      <c r="F182" s="87"/>
      <c r="I182" s="87"/>
      <c r="J182" s="87"/>
      <c r="L182" s="87"/>
      <c r="O182" s="87"/>
      <c r="P182" s="87"/>
      <c r="Q182" s="87"/>
      <c r="R182" s="87"/>
    </row>
    <row r="183" spans="5:18" ht="12.75">
      <c r="E183" s="87"/>
      <c r="F183" s="87"/>
      <c r="I183" s="87"/>
      <c r="J183" s="87"/>
      <c r="L183" s="87"/>
      <c r="O183" s="87"/>
      <c r="P183" s="87"/>
      <c r="Q183" s="87"/>
      <c r="R183" s="87"/>
    </row>
    <row r="184" spans="5:18" ht="12.75">
      <c r="E184" s="87"/>
      <c r="F184" s="87"/>
      <c r="I184" s="87"/>
      <c r="J184" s="87"/>
      <c r="L184" s="87"/>
      <c r="O184" s="87"/>
      <c r="P184" s="87"/>
      <c r="Q184" s="87"/>
      <c r="R184" s="87"/>
    </row>
    <row r="185" spans="5:18" ht="12.75">
      <c r="E185" s="87"/>
      <c r="F185" s="87"/>
      <c r="I185" s="87"/>
      <c r="J185" s="87"/>
      <c r="L185" s="87"/>
      <c r="O185" s="87"/>
      <c r="P185" s="87"/>
      <c r="Q185" s="87"/>
      <c r="R185" s="87"/>
    </row>
    <row r="186" spans="5:18" ht="12.75">
      <c r="E186" s="87"/>
      <c r="F186" s="87"/>
      <c r="I186" s="87"/>
      <c r="J186" s="87"/>
      <c r="L186" s="87"/>
      <c r="O186" s="87"/>
      <c r="P186" s="87"/>
      <c r="Q186" s="87"/>
      <c r="R186" s="87"/>
    </row>
    <row r="187" spans="5:18" ht="12.75">
      <c r="E187" s="87"/>
      <c r="F187" s="87"/>
      <c r="I187" s="87"/>
      <c r="J187" s="87"/>
      <c r="L187" s="87"/>
      <c r="O187" s="87"/>
      <c r="P187" s="87"/>
      <c r="Q187" s="87"/>
      <c r="R187" s="87"/>
    </row>
    <row r="188" spans="5:18" ht="12.75">
      <c r="E188" s="87"/>
      <c r="F188" s="87"/>
      <c r="I188" s="87"/>
      <c r="J188" s="87"/>
      <c r="L188" s="87"/>
      <c r="O188" s="87"/>
      <c r="P188" s="87"/>
      <c r="Q188" s="87"/>
      <c r="R188" s="87"/>
    </row>
    <row r="189" spans="5:18" ht="12.75">
      <c r="E189" s="87"/>
      <c r="F189" s="87"/>
      <c r="I189" s="87"/>
      <c r="J189" s="87"/>
      <c r="L189" s="87"/>
      <c r="O189" s="87"/>
      <c r="P189" s="87"/>
      <c r="Q189" s="87"/>
      <c r="R189" s="87"/>
    </row>
    <row r="190" spans="5:18" ht="12.75">
      <c r="E190" s="87"/>
      <c r="F190" s="87"/>
      <c r="I190" s="87"/>
      <c r="J190" s="87"/>
      <c r="L190" s="87"/>
      <c r="O190" s="87"/>
      <c r="P190" s="87"/>
      <c r="Q190" s="87"/>
      <c r="R190" s="87"/>
    </row>
    <row r="191" spans="5:18" ht="12.75">
      <c r="E191" s="87"/>
      <c r="F191" s="87"/>
      <c r="I191" s="87"/>
      <c r="J191" s="87"/>
      <c r="L191" s="87"/>
      <c r="O191" s="87"/>
      <c r="P191" s="87"/>
      <c r="Q191" s="87"/>
      <c r="R191" s="87"/>
    </row>
    <row r="192" spans="5:18" ht="12.75">
      <c r="E192" s="87"/>
      <c r="F192" s="87"/>
      <c r="I192" s="87"/>
      <c r="J192" s="87"/>
      <c r="L192" s="87"/>
      <c r="O192" s="87"/>
      <c r="P192" s="87"/>
      <c r="Q192" s="87"/>
      <c r="R192" s="87"/>
    </row>
    <row r="193" spans="5:18" ht="12.75">
      <c r="E193" s="87"/>
      <c r="F193" s="87"/>
      <c r="I193" s="87"/>
      <c r="J193" s="87"/>
      <c r="L193" s="87"/>
      <c r="O193" s="87"/>
      <c r="P193" s="87"/>
      <c r="Q193" s="87"/>
      <c r="R193" s="87"/>
    </row>
    <row r="194" spans="5:18" ht="12.75">
      <c r="E194" s="87"/>
      <c r="F194" s="87"/>
      <c r="I194" s="87"/>
      <c r="J194" s="87"/>
      <c r="L194" s="87"/>
      <c r="O194" s="87"/>
      <c r="P194" s="87"/>
      <c r="Q194" s="87"/>
      <c r="R194" s="87"/>
    </row>
    <row r="195" spans="5:18" ht="12.75">
      <c r="E195" s="87"/>
      <c r="F195" s="87"/>
      <c r="I195" s="87"/>
      <c r="J195" s="87"/>
      <c r="L195" s="87"/>
      <c r="O195" s="87"/>
      <c r="P195" s="87"/>
      <c r="Q195" s="87"/>
      <c r="R195" s="87"/>
    </row>
    <row r="196" spans="5:18" ht="12.75">
      <c r="E196" s="87"/>
      <c r="F196" s="87"/>
      <c r="I196" s="87"/>
      <c r="J196" s="87"/>
      <c r="L196" s="87"/>
      <c r="O196" s="87"/>
      <c r="P196" s="87"/>
      <c r="Q196" s="87"/>
      <c r="R196" s="87"/>
    </row>
    <row r="197" spans="5:18" ht="12.75">
      <c r="E197" s="87"/>
      <c r="F197" s="87"/>
      <c r="I197" s="87"/>
      <c r="J197" s="87"/>
      <c r="L197" s="87"/>
      <c r="O197" s="87"/>
      <c r="P197" s="87"/>
      <c r="Q197" s="87"/>
      <c r="R197" s="87"/>
    </row>
    <row r="198" spans="5:18" ht="12.75">
      <c r="E198" s="87"/>
      <c r="F198" s="87"/>
      <c r="I198" s="87"/>
      <c r="J198" s="87"/>
      <c r="L198" s="87"/>
      <c r="O198" s="87"/>
      <c r="P198" s="87"/>
      <c r="Q198" s="87"/>
      <c r="R198" s="87"/>
    </row>
    <row r="199" spans="5:18" ht="12.75">
      <c r="E199" s="87"/>
      <c r="F199" s="87"/>
      <c r="I199" s="87"/>
      <c r="J199" s="87"/>
      <c r="L199" s="87"/>
      <c r="O199" s="87"/>
      <c r="P199" s="87"/>
      <c r="Q199" s="87"/>
      <c r="R199" s="87"/>
    </row>
    <row r="200" spans="5:18" ht="12.75">
      <c r="E200" s="87"/>
      <c r="F200" s="87"/>
      <c r="I200" s="87"/>
      <c r="J200" s="87"/>
      <c r="L200" s="87"/>
      <c r="O200" s="87"/>
      <c r="P200" s="87"/>
      <c r="Q200" s="87"/>
      <c r="R200" s="87"/>
    </row>
    <row r="201" spans="5:18" ht="12.75">
      <c r="E201" s="87"/>
      <c r="F201" s="87"/>
      <c r="I201" s="87"/>
      <c r="J201" s="87"/>
      <c r="L201" s="87"/>
      <c r="O201" s="87"/>
      <c r="P201" s="87"/>
      <c r="Q201" s="87"/>
      <c r="R201" s="87"/>
    </row>
    <row r="202" spans="5:18" ht="12.75">
      <c r="E202" s="87"/>
      <c r="F202" s="87"/>
      <c r="I202" s="87"/>
      <c r="J202" s="87"/>
      <c r="L202" s="87"/>
      <c r="O202" s="87"/>
      <c r="P202" s="87"/>
      <c r="Q202" s="87"/>
      <c r="R202" s="87"/>
    </row>
    <row r="203" spans="5:18" ht="12.75">
      <c r="E203" s="87"/>
      <c r="F203" s="87"/>
      <c r="I203" s="87"/>
      <c r="J203" s="87"/>
      <c r="L203" s="87"/>
      <c r="O203" s="87"/>
      <c r="P203" s="87"/>
      <c r="Q203" s="87"/>
      <c r="R203" s="87"/>
    </row>
    <row r="204" spans="5:18" ht="12.75">
      <c r="E204" s="87"/>
      <c r="F204" s="87"/>
      <c r="I204" s="87"/>
      <c r="J204" s="87"/>
      <c r="L204" s="87"/>
      <c r="O204" s="87"/>
      <c r="P204" s="87"/>
      <c r="Q204" s="87"/>
      <c r="R204" s="87"/>
    </row>
    <row r="205" spans="5:18" ht="12.75">
      <c r="E205" s="87"/>
      <c r="F205" s="87"/>
      <c r="I205" s="87"/>
      <c r="J205" s="87"/>
      <c r="L205" s="87"/>
      <c r="O205" s="87"/>
      <c r="P205" s="87"/>
      <c r="Q205" s="87"/>
      <c r="R205" s="87"/>
    </row>
    <row r="206" spans="5:18" ht="12.75">
      <c r="E206" s="87"/>
      <c r="F206" s="87"/>
      <c r="I206" s="87"/>
      <c r="J206" s="87"/>
      <c r="L206" s="87"/>
      <c r="O206" s="87"/>
      <c r="P206" s="87"/>
      <c r="Q206" s="87"/>
      <c r="R206" s="87"/>
    </row>
    <row r="207" spans="5:18" ht="12.75">
      <c r="E207" s="87"/>
      <c r="F207" s="87"/>
      <c r="I207" s="87"/>
      <c r="J207" s="87"/>
      <c r="L207" s="87"/>
      <c r="O207" s="87"/>
      <c r="P207" s="87"/>
      <c r="Q207" s="87"/>
      <c r="R207" s="87"/>
    </row>
    <row r="208" spans="5:18" ht="12.75">
      <c r="E208" s="87"/>
      <c r="F208" s="87"/>
      <c r="I208" s="87"/>
      <c r="J208" s="87"/>
      <c r="L208" s="87"/>
      <c r="O208" s="87"/>
      <c r="P208" s="87"/>
      <c r="Q208" s="87"/>
      <c r="R208" s="87"/>
    </row>
    <row r="209" spans="5:18" ht="12.75">
      <c r="E209" s="87"/>
      <c r="F209" s="87"/>
      <c r="I209" s="87"/>
      <c r="J209" s="87"/>
      <c r="L209" s="87"/>
      <c r="O209" s="87"/>
      <c r="P209" s="87"/>
      <c r="Q209" s="87"/>
      <c r="R209" s="87"/>
    </row>
    <row r="210" spans="5:18" ht="12.75">
      <c r="E210" s="87"/>
      <c r="F210" s="87"/>
      <c r="I210" s="87"/>
      <c r="J210" s="87"/>
      <c r="L210" s="87"/>
      <c r="O210" s="87"/>
      <c r="P210" s="87"/>
      <c r="Q210" s="87"/>
      <c r="R210" s="87"/>
    </row>
    <row r="211" spans="5:18" ht="12.75">
      <c r="E211" s="87"/>
      <c r="F211" s="87"/>
      <c r="I211" s="87"/>
      <c r="J211" s="87"/>
      <c r="L211" s="87"/>
      <c r="O211" s="87"/>
      <c r="P211" s="87"/>
      <c r="Q211" s="87"/>
      <c r="R211" s="87"/>
    </row>
    <row r="212" spans="5:18" ht="12.75">
      <c r="E212" s="87"/>
      <c r="F212" s="87"/>
      <c r="I212" s="87"/>
      <c r="J212" s="87"/>
      <c r="L212" s="87"/>
      <c r="O212" s="87"/>
      <c r="P212" s="87"/>
      <c r="Q212" s="87"/>
      <c r="R212" s="87"/>
    </row>
    <row r="213" spans="5:18" ht="12.75">
      <c r="E213" s="87"/>
      <c r="F213" s="87"/>
      <c r="I213" s="87"/>
      <c r="J213" s="87"/>
      <c r="L213" s="87"/>
      <c r="O213" s="87"/>
      <c r="P213" s="87"/>
      <c r="Q213" s="87"/>
      <c r="R213" s="87"/>
    </row>
    <row r="214" spans="5:18" ht="12.75">
      <c r="E214" s="87"/>
      <c r="F214" s="87"/>
      <c r="I214" s="87"/>
      <c r="J214" s="87"/>
      <c r="L214" s="87"/>
      <c r="O214" s="87"/>
      <c r="P214" s="87"/>
      <c r="Q214" s="87"/>
      <c r="R214" s="87"/>
    </row>
    <row r="215" spans="5:18" ht="12.75">
      <c r="E215" s="87"/>
      <c r="F215" s="87"/>
      <c r="I215" s="87"/>
      <c r="J215" s="87"/>
      <c r="L215" s="87"/>
      <c r="O215" s="87"/>
      <c r="P215" s="87"/>
      <c r="Q215" s="87"/>
      <c r="R215" s="87"/>
    </row>
    <row r="216" spans="5:18" ht="12.75">
      <c r="E216" s="87"/>
      <c r="F216" s="87"/>
      <c r="I216" s="87"/>
      <c r="J216" s="87"/>
      <c r="L216" s="87"/>
      <c r="O216" s="87"/>
      <c r="P216" s="87"/>
      <c r="Q216" s="87"/>
      <c r="R216" s="87"/>
    </row>
    <row r="217" spans="5:18" ht="12.75">
      <c r="E217" s="87"/>
      <c r="F217" s="87"/>
      <c r="I217" s="87"/>
      <c r="J217" s="87"/>
      <c r="L217" s="87"/>
      <c r="O217" s="87"/>
      <c r="P217" s="87"/>
      <c r="Q217" s="87"/>
      <c r="R217" s="87"/>
    </row>
    <row r="218" spans="5:18" ht="12.75">
      <c r="E218" s="87"/>
      <c r="F218" s="87"/>
      <c r="I218" s="87"/>
      <c r="J218" s="87"/>
      <c r="L218" s="87"/>
      <c r="O218" s="87"/>
      <c r="P218" s="87"/>
      <c r="Q218" s="87"/>
      <c r="R218" s="87"/>
    </row>
    <row r="219" spans="5:18" ht="12.75">
      <c r="E219" s="87"/>
      <c r="F219" s="87"/>
      <c r="I219" s="87"/>
      <c r="J219" s="87"/>
      <c r="L219" s="87"/>
      <c r="O219" s="87"/>
      <c r="P219" s="87"/>
      <c r="Q219" s="87"/>
      <c r="R219" s="87"/>
    </row>
    <row r="220" spans="5:18" ht="12.75">
      <c r="E220" s="87"/>
      <c r="F220" s="87"/>
      <c r="I220" s="87"/>
      <c r="J220" s="87"/>
      <c r="L220" s="87"/>
      <c r="O220" s="87"/>
      <c r="P220" s="87"/>
      <c r="Q220" s="87"/>
      <c r="R220" s="87"/>
    </row>
    <row r="221" spans="5:18" ht="12.75">
      <c r="E221" s="87"/>
      <c r="F221" s="87"/>
      <c r="I221" s="87"/>
      <c r="J221" s="87"/>
      <c r="L221" s="87"/>
      <c r="O221" s="87"/>
      <c r="P221" s="87"/>
      <c r="Q221" s="87"/>
      <c r="R221" s="87"/>
    </row>
    <row r="222" spans="5:18" ht="12.75">
      <c r="E222" s="87"/>
      <c r="F222" s="87"/>
      <c r="I222" s="87"/>
      <c r="J222" s="87"/>
      <c r="L222" s="87"/>
      <c r="O222" s="87"/>
      <c r="P222" s="87"/>
      <c r="Q222" s="87"/>
      <c r="R222" s="87"/>
    </row>
    <row r="223" spans="5:18" ht="12.75">
      <c r="E223" s="87"/>
      <c r="F223" s="87"/>
      <c r="I223" s="87"/>
      <c r="J223" s="87"/>
      <c r="L223" s="87"/>
      <c r="O223" s="87"/>
      <c r="P223" s="87"/>
      <c r="Q223" s="87"/>
      <c r="R223" s="87"/>
    </row>
    <row r="224" spans="5:18" ht="12.75">
      <c r="E224" s="87"/>
      <c r="F224" s="87"/>
      <c r="I224" s="87"/>
      <c r="J224" s="87"/>
      <c r="L224" s="87"/>
      <c r="O224" s="87"/>
      <c r="P224" s="87"/>
      <c r="Q224" s="87"/>
      <c r="R224" s="87"/>
    </row>
    <row r="225" spans="5:18" ht="12.75">
      <c r="E225" s="87"/>
      <c r="F225" s="87"/>
      <c r="I225" s="87"/>
      <c r="J225" s="87"/>
      <c r="L225" s="87"/>
      <c r="O225" s="87"/>
      <c r="P225" s="87"/>
      <c r="Q225" s="87"/>
      <c r="R225" s="87"/>
    </row>
    <row r="226" spans="5:18" ht="12.75">
      <c r="E226" s="87"/>
      <c r="F226" s="87"/>
      <c r="I226" s="87"/>
      <c r="J226" s="87"/>
      <c r="L226" s="87"/>
      <c r="O226" s="87"/>
      <c r="P226" s="87"/>
      <c r="Q226" s="87"/>
      <c r="R226" s="87"/>
    </row>
    <row r="227" spans="5:18" ht="12.75">
      <c r="E227" s="87"/>
      <c r="F227" s="87"/>
      <c r="I227" s="87"/>
      <c r="J227" s="87"/>
      <c r="L227" s="87"/>
      <c r="O227" s="87"/>
      <c r="P227" s="87"/>
      <c r="Q227" s="87"/>
      <c r="R227" s="87"/>
    </row>
    <row r="228" spans="5:18" ht="12.75">
      <c r="E228" s="87"/>
      <c r="F228" s="87"/>
      <c r="I228" s="87"/>
      <c r="J228" s="87"/>
      <c r="L228" s="87"/>
      <c r="O228" s="87"/>
      <c r="P228" s="87"/>
      <c r="Q228" s="87"/>
      <c r="R228" s="87"/>
    </row>
    <row r="229" spans="5:18" ht="12.75">
      <c r="E229" s="87"/>
      <c r="F229" s="87"/>
      <c r="I229" s="87"/>
      <c r="J229" s="87"/>
      <c r="L229" s="87"/>
      <c r="O229" s="87"/>
      <c r="P229" s="87"/>
      <c r="Q229" s="87"/>
      <c r="R229" s="87"/>
    </row>
    <row r="230" spans="5:18" ht="12.75">
      <c r="E230" s="87"/>
      <c r="F230" s="87"/>
      <c r="I230" s="87"/>
      <c r="J230" s="87"/>
      <c r="L230" s="87"/>
      <c r="O230" s="87"/>
      <c r="P230" s="87"/>
      <c r="Q230" s="87"/>
      <c r="R230" s="87"/>
    </row>
    <row r="231" spans="5:18" ht="12.75">
      <c r="E231" s="87"/>
      <c r="F231" s="87"/>
      <c r="I231" s="87"/>
      <c r="J231" s="87"/>
      <c r="L231" s="87"/>
      <c r="O231" s="87"/>
      <c r="P231" s="87"/>
      <c r="Q231" s="87"/>
      <c r="R231" s="87"/>
    </row>
    <row r="232" spans="5:18" ht="12.75">
      <c r="E232" s="87"/>
      <c r="F232" s="87"/>
      <c r="I232" s="87"/>
      <c r="J232" s="87"/>
      <c r="L232" s="87"/>
      <c r="O232" s="87"/>
      <c r="P232" s="87"/>
      <c r="Q232" s="87"/>
      <c r="R232" s="87"/>
    </row>
    <row r="233" spans="5:18" ht="12.75">
      <c r="E233" s="87"/>
      <c r="F233" s="87"/>
      <c r="I233" s="87"/>
      <c r="J233" s="87"/>
      <c r="L233" s="87"/>
      <c r="O233" s="87"/>
      <c r="P233" s="87"/>
      <c r="Q233" s="87"/>
      <c r="R233" s="87"/>
    </row>
    <row r="234" spans="5:18" ht="12.75">
      <c r="E234" s="87"/>
      <c r="F234" s="87"/>
      <c r="I234" s="87"/>
      <c r="J234" s="87"/>
      <c r="L234" s="87"/>
      <c r="O234" s="87"/>
      <c r="P234" s="87"/>
      <c r="Q234" s="87"/>
      <c r="R234" s="87"/>
    </row>
    <row r="235" spans="5:18" ht="12.75">
      <c r="E235" s="87"/>
      <c r="F235" s="87"/>
      <c r="I235" s="87"/>
      <c r="J235" s="87"/>
      <c r="L235" s="87"/>
      <c r="O235" s="87"/>
      <c r="P235" s="87"/>
      <c r="Q235" s="87"/>
      <c r="R235" s="87"/>
    </row>
    <row r="236" spans="5:18" ht="12.75">
      <c r="E236" s="87"/>
      <c r="F236" s="87"/>
      <c r="I236" s="87"/>
      <c r="J236" s="87"/>
      <c r="L236" s="87"/>
      <c r="O236" s="87"/>
      <c r="P236" s="87"/>
      <c r="Q236" s="87"/>
      <c r="R236" s="87"/>
    </row>
    <row r="237" spans="5:18" ht="12.75">
      <c r="E237" s="87"/>
      <c r="F237" s="87"/>
      <c r="I237" s="87"/>
      <c r="J237" s="87"/>
      <c r="L237" s="87"/>
      <c r="O237" s="87"/>
      <c r="P237" s="87"/>
      <c r="Q237" s="87"/>
      <c r="R237" s="87"/>
    </row>
    <row r="238" spans="5:18" ht="12.75">
      <c r="E238" s="87"/>
      <c r="F238" s="87"/>
      <c r="I238" s="87"/>
      <c r="J238" s="87"/>
      <c r="L238" s="87"/>
      <c r="O238" s="87"/>
      <c r="P238" s="87"/>
      <c r="Q238" s="87"/>
      <c r="R238" s="87"/>
    </row>
    <row r="239" spans="5:18" ht="12.75">
      <c r="E239" s="87"/>
      <c r="F239" s="87"/>
      <c r="I239" s="87"/>
      <c r="J239" s="87"/>
      <c r="L239" s="87"/>
      <c r="O239" s="87"/>
      <c r="P239" s="87"/>
      <c r="Q239" s="87"/>
      <c r="R239" s="87"/>
    </row>
    <row r="240" spans="5:18" ht="12.75">
      <c r="E240" s="87"/>
      <c r="F240" s="87"/>
      <c r="I240" s="87"/>
      <c r="J240" s="87"/>
      <c r="L240" s="87"/>
      <c r="O240" s="87"/>
      <c r="P240" s="87"/>
      <c r="Q240" s="87"/>
      <c r="R240" s="87"/>
    </row>
    <row r="241" spans="5:18" ht="12.75">
      <c r="E241" s="87"/>
      <c r="F241" s="87"/>
      <c r="I241" s="87"/>
      <c r="J241" s="87"/>
      <c r="L241" s="87"/>
      <c r="O241" s="87"/>
      <c r="P241" s="87"/>
      <c r="Q241" s="87"/>
      <c r="R241" s="87"/>
    </row>
    <row r="242" spans="5:18" ht="12.75">
      <c r="E242" s="87"/>
      <c r="F242" s="87"/>
      <c r="I242" s="87"/>
      <c r="J242" s="87"/>
      <c r="L242" s="87"/>
      <c r="O242" s="87"/>
      <c r="P242" s="87"/>
      <c r="Q242" s="87"/>
      <c r="R242" s="87"/>
    </row>
    <row r="243" spans="5:18" ht="12.75">
      <c r="E243" s="87"/>
      <c r="F243" s="87"/>
      <c r="I243" s="87"/>
      <c r="J243" s="87"/>
      <c r="L243" s="87"/>
      <c r="O243" s="87"/>
      <c r="P243" s="87"/>
      <c r="Q243" s="87"/>
      <c r="R243" s="87"/>
    </row>
    <row r="244" spans="5:18" ht="12.75">
      <c r="E244" s="87"/>
      <c r="F244" s="87"/>
      <c r="I244" s="87"/>
      <c r="J244" s="87"/>
      <c r="L244" s="87"/>
      <c r="O244" s="87"/>
      <c r="P244" s="87"/>
      <c r="Q244" s="87"/>
      <c r="R244" s="87"/>
    </row>
    <row r="245" spans="5:18" ht="12.75">
      <c r="E245" s="87"/>
      <c r="F245" s="87"/>
      <c r="I245" s="87"/>
      <c r="J245" s="87"/>
      <c r="L245" s="87"/>
      <c r="O245" s="87"/>
      <c r="P245" s="87"/>
      <c r="Q245" s="87"/>
      <c r="R245" s="87"/>
    </row>
    <row r="246" spans="5:18" ht="12.75">
      <c r="E246" s="87"/>
      <c r="F246" s="87"/>
      <c r="I246" s="87"/>
      <c r="J246" s="87"/>
      <c r="L246" s="87"/>
      <c r="O246" s="87"/>
      <c r="P246" s="87"/>
      <c r="Q246" s="87"/>
      <c r="R246" s="87"/>
    </row>
    <row r="247" spans="5:18" ht="12.75">
      <c r="E247" s="87"/>
      <c r="F247" s="87"/>
      <c r="I247" s="87"/>
      <c r="J247" s="87"/>
      <c r="L247" s="87"/>
      <c r="O247" s="87"/>
      <c r="P247" s="87"/>
      <c r="Q247" s="87"/>
      <c r="R247" s="87"/>
    </row>
    <row r="248" spans="5:18" ht="12.75">
      <c r="E248" s="87"/>
      <c r="F248" s="87"/>
      <c r="I248" s="87"/>
      <c r="J248" s="87"/>
      <c r="L248" s="87"/>
      <c r="O248" s="87"/>
      <c r="P248" s="87"/>
      <c r="Q248" s="87"/>
      <c r="R248" s="87"/>
    </row>
    <row r="249" spans="5:18" ht="12.75">
      <c r="E249" s="87"/>
      <c r="F249" s="87"/>
      <c r="I249" s="87"/>
      <c r="J249" s="87"/>
      <c r="L249" s="87"/>
      <c r="O249" s="87"/>
      <c r="P249" s="87"/>
      <c r="Q249" s="87"/>
      <c r="R249" s="87"/>
    </row>
    <row r="250" spans="5:18" ht="12.75">
      <c r="E250" s="87"/>
      <c r="F250" s="87"/>
      <c r="I250" s="87"/>
      <c r="J250" s="87"/>
      <c r="L250" s="87"/>
      <c r="O250" s="87"/>
      <c r="P250" s="87"/>
      <c r="Q250" s="87"/>
      <c r="R250" s="87"/>
    </row>
    <row r="251" spans="5:18" ht="12.75">
      <c r="E251" s="87"/>
      <c r="F251" s="87"/>
      <c r="I251" s="87"/>
      <c r="J251" s="87"/>
      <c r="L251" s="87"/>
      <c r="O251" s="87"/>
      <c r="P251" s="87"/>
      <c r="Q251" s="87"/>
      <c r="R251" s="87"/>
    </row>
    <row r="252" spans="5:18" ht="12.75">
      <c r="E252" s="87"/>
      <c r="F252" s="87"/>
      <c r="I252" s="87"/>
      <c r="J252" s="87"/>
      <c r="L252" s="87"/>
      <c r="O252" s="87"/>
      <c r="P252" s="87"/>
      <c r="Q252" s="87"/>
      <c r="R252" s="87"/>
    </row>
    <row r="253" spans="5:18" ht="12.75">
      <c r="E253" s="87"/>
      <c r="F253" s="87"/>
      <c r="I253" s="87"/>
      <c r="J253" s="87"/>
      <c r="L253" s="87"/>
      <c r="O253" s="87"/>
      <c r="P253" s="87"/>
      <c r="Q253" s="87"/>
      <c r="R253" s="87"/>
    </row>
    <row r="254" spans="5:18" ht="12.75">
      <c r="E254" s="87"/>
      <c r="F254" s="87"/>
      <c r="I254" s="87"/>
      <c r="J254" s="87"/>
      <c r="L254" s="87"/>
      <c r="O254" s="87"/>
      <c r="P254" s="87"/>
      <c r="Q254" s="87"/>
      <c r="R254" s="87"/>
    </row>
    <row r="255" spans="5:18" ht="12.75">
      <c r="E255" s="87"/>
      <c r="F255" s="87"/>
      <c r="I255" s="87"/>
      <c r="J255" s="87"/>
      <c r="L255" s="87"/>
      <c r="O255" s="87"/>
      <c r="P255" s="87"/>
      <c r="Q255" s="87"/>
      <c r="R255" s="87"/>
    </row>
    <row r="256" spans="5:18" ht="12.75">
      <c r="E256" s="87"/>
      <c r="F256" s="87"/>
      <c r="I256" s="87"/>
      <c r="J256" s="87"/>
      <c r="L256" s="87"/>
      <c r="O256" s="87"/>
      <c r="P256" s="87"/>
      <c r="Q256" s="87"/>
      <c r="R256" s="87"/>
    </row>
    <row r="257" spans="5:18" ht="12.75">
      <c r="E257" s="87"/>
      <c r="F257" s="87"/>
      <c r="I257" s="87"/>
      <c r="J257" s="87"/>
      <c r="L257" s="87"/>
      <c r="O257" s="87"/>
      <c r="P257" s="87"/>
      <c r="Q257" s="87"/>
      <c r="R257" s="87"/>
    </row>
    <row r="258" spans="5:18" ht="12.75">
      <c r="E258" s="87"/>
      <c r="F258" s="87"/>
      <c r="I258" s="87"/>
      <c r="J258" s="87"/>
      <c r="L258" s="87"/>
      <c r="O258" s="87"/>
      <c r="P258" s="87"/>
      <c r="Q258" s="87"/>
      <c r="R258" s="87"/>
    </row>
    <row r="259" spans="5:18" ht="12.75">
      <c r="E259" s="87"/>
      <c r="F259" s="87"/>
      <c r="I259" s="87"/>
      <c r="J259" s="87"/>
      <c r="L259" s="87"/>
      <c r="O259" s="87"/>
      <c r="P259" s="87"/>
      <c r="Q259" s="87"/>
      <c r="R259" s="87"/>
    </row>
    <row r="260" spans="5:18" ht="12.75">
      <c r="E260" s="87"/>
      <c r="F260" s="87"/>
      <c r="I260" s="87"/>
      <c r="J260" s="87"/>
      <c r="L260" s="87"/>
      <c r="O260" s="87"/>
      <c r="P260" s="87"/>
      <c r="Q260" s="87"/>
      <c r="R260" s="87"/>
    </row>
    <row r="261" spans="5:18" ht="12.75">
      <c r="E261" s="87"/>
      <c r="F261" s="87"/>
      <c r="I261" s="87"/>
      <c r="J261" s="87"/>
      <c r="L261" s="87"/>
      <c r="O261" s="87"/>
      <c r="P261" s="87"/>
      <c r="Q261" s="87"/>
      <c r="R261" s="87"/>
    </row>
    <row r="262" spans="5:18" ht="12.75">
      <c r="E262" s="87"/>
      <c r="F262" s="87"/>
      <c r="I262" s="87"/>
      <c r="J262" s="87"/>
      <c r="L262" s="87"/>
      <c r="O262" s="87"/>
      <c r="P262" s="87"/>
      <c r="Q262" s="87"/>
      <c r="R262" s="87"/>
    </row>
    <row r="263" spans="5:18" ht="12.75">
      <c r="E263" s="87"/>
      <c r="F263" s="87"/>
      <c r="I263" s="87"/>
      <c r="J263" s="87"/>
      <c r="L263" s="87"/>
      <c r="O263" s="87"/>
      <c r="P263" s="87"/>
      <c r="Q263" s="87"/>
      <c r="R263" s="87"/>
    </row>
    <row r="264" spans="5:18" ht="12.75">
      <c r="E264" s="87"/>
      <c r="F264" s="87"/>
      <c r="I264" s="87"/>
      <c r="J264" s="87"/>
      <c r="L264" s="87"/>
      <c r="O264" s="87"/>
      <c r="P264" s="87"/>
      <c r="Q264" s="87"/>
      <c r="R264" s="87"/>
    </row>
    <row r="265" spans="5:18" ht="12.75">
      <c r="E265" s="87"/>
      <c r="F265" s="87"/>
      <c r="I265" s="87"/>
      <c r="J265" s="87"/>
      <c r="L265" s="87"/>
      <c r="O265" s="87"/>
      <c r="P265" s="87"/>
      <c r="Q265" s="87"/>
      <c r="R265" s="87"/>
    </row>
    <row r="266" spans="5:18" ht="12.75">
      <c r="E266" s="87"/>
      <c r="F266" s="87"/>
      <c r="I266" s="87"/>
      <c r="J266" s="87"/>
      <c r="L266" s="87"/>
      <c r="O266" s="87"/>
      <c r="P266" s="87"/>
      <c r="Q266" s="87"/>
      <c r="R266" s="87"/>
    </row>
    <row r="267" spans="5:18" ht="12.75">
      <c r="E267" s="87"/>
      <c r="F267" s="87"/>
      <c r="I267" s="87"/>
      <c r="J267" s="87"/>
      <c r="L267" s="87"/>
      <c r="O267" s="87"/>
      <c r="P267" s="87"/>
      <c r="Q267" s="87"/>
      <c r="R267" s="87"/>
    </row>
    <row r="268" spans="5:18" ht="12.75">
      <c r="E268" s="87"/>
      <c r="F268" s="87"/>
      <c r="I268" s="87"/>
      <c r="J268" s="87"/>
      <c r="L268" s="87"/>
      <c r="O268" s="87"/>
      <c r="P268" s="87"/>
      <c r="Q268" s="87"/>
      <c r="R268" s="87"/>
    </row>
    <row r="269" spans="5:18" ht="12.75">
      <c r="E269" s="87"/>
      <c r="F269" s="87"/>
      <c r="I269" s="87"/>
      <c r="J269" s="87"/>
      <c r="L269" s="87"/>
      <c r="O269" s="87"/>
      <c r="P269" s="87"/>
      <c r="Q269" s="87"/>
      <c r="R269" s="87"/>
    </row>
    <row r="270" spans="5:18" ht="12.75">
      <c r="E270" s="87"/>
      <c r="F270" s="87"/>
      <c r="I270" s="87"/>
      <c r="J270" s="87"/>
      <c r="L270" s="87"/>
      <c r="O270" s="87"/>
      <c r="P270" s="87"/>
      <c r="Q270" s="87"/>
      <c r="R270" s="87"/>
    </row>
    <row r="271" spans="5:18" ht="12.75">
      <c r="E271" s="87"/>
      <c r="F271" s="87"/>
      <c r="I271" s="87"/>
      <c r="J271" s="87"/>
      <c r="L271" s="87"/>
      <c r="O271" s="87"/>
      <c r="P271" s="87"/>
      <c r="Q271" s="87"/>
      <c r="R271" s="87"/>
    </row>
    <row r="272" spans="5:18" ht="12.75">
      <c r="E272" s="87"/>
      <c r="F272" s="87"/>
      <c r="I272" s="87"/>
      <c r="J272" s="87"/>
      <c r="L272" s="87"/>
      <c r="O272" s="87"/>
      <c r="P272" s="87"/>
      <c r="Q272" s="87"/>
      <c r="R272" s="87"/>
    </row>
    <row r="273" spans="5:18" ht="12.75">
      <c r="E273" s="87"/>
      <c r="F273" s="87"/>
      <c r="I273" s="87"/>
      <c r="J273" s="87"/>
      <c r="L273" s="87"/>
      <c r="O273" s="87"/>
      <c r="P273" s="87"/>
      <c r="Q273" s="87"/>
      <c r="R273" s="87"/>
    </row>
    <row r="274" spans="5:18" ht="12.75">
      <c r="E274" s="87"/>
      <c r="F274" s="87"/>
      <c r="I274" s="87"/>
      <c r="J274" s="87"/>
      <c r="L274" s="87"/>
      <c r="O274" s="87"/>
      <c r="P274" s="87"/>
      <c r="Q274" s="87"/>
      <c r="R274" s="87"/>
    </row>
    <row r="275" spans="5:18" ht="12.75">
      <c r="E275" s="87"/>
      <c r="F275" s="87"/>
      <c r="I275" s="87"/>
      <c r="J275" s="87"/>
      <c r="L275" s="87"/>
      <c r="O275" s="87"/>
      <c r="P275" s="87"/>
      <c r="Q275" s="87"/>
      <c r="R275" s="87"/>
    </row>
    <row r="276" spans="5:18" ht="12.75">
      <c r="E276" s="87"/>
      <c r="F276" s="87"/>
      <c r="I276" s="87"/>
      <c r="J276" s="87"/>
      <c r="L276" s="87"/>
      <c r="O276" s="87"/>
      <c r="P276" s="87"/>
      <c r="Q276" s="87"/>
      <c r="R276" s="87"/>
    </row>
    <row r="277" spans="5:18" ht="12.75">
      <c r="E277" s="87"/>
      <c r="F277" s="87"/>
      <c r="I277" s="87"/>
      <c r="J277" s="87"/>
      <c r="L277" s="87"/>
      <c r="O277" s="87"/>
      <c r="P277" s="87"/>
      <c r="Q277" s="87"/>
      <c r="R277" s="87"/>
    </row>
    <row r="278" spans="5:18" ht="12.75">
      <c r="E278" s="87"/>
      <c r="F278" s="87"/>
      <c r="I278" s="87"/>
      <c r="J278" s="87"/>
      <c r="L278" s="87"/>
      <c r="O278" s="87"/>
      <c r="P278" s="87"/>
      <c r="Q278" s="87"/>
      <c r="R278" s="87"/>
    </row>
    <row r="279" spans="5:18" ht="12.75">
      <c r="E279" s="87"/>
      <c r="F279" s="87"/>
      <c r="I279" s="87"/>
      <c r="J279" s="87"/>
      <c r="L279" s="87"/>
      <c r="O279" s="87"/>
      <c r="P279" s="87"/>
      <c r="Q279" s="87"/>
      <c r="R279" s="87"/>
    </row>
    <row r="280" spans="5:18" ht="12.75">
      <c r="E280" s="87"/>
      <c r="F280" s="87"/>
      <c r="I280" s="87"/>
      <c r="J280" s="87"/>
      <c r="L280" s="87"/>
      <c r="O280" s="87"/>
      <c r="P280" s="87"/>
      <c r="Q280" s="87"/>
      <c r="R280" s="87"/>
    </row>
    <row r="281" spans="5:18" ht="12.75">
      <c r="E281" s="87"/>
      <c r="F281" s="87"/>
      <c r="I281" s="87"/>
      <c r="J281" s="87"/>
      <c r="L281" s="87"/>
      <c r="O281" s="87"/>
      <c r="P281" s="87"/>
      <c r="Q281" s="87"/>
      <c r="R281" s="87"/>
    </row>
    <row r="282" spans="5:18" ht="12.75">
      <c r="E282" s="87"/>
      <c r="F282" s="87"/>
      <c r="I282" s="87"/>
      <c r="J282" s="87"/>
      <c r="L282" s="87"/>
      <c r="O282" s="87"/>
      <c r="P282" s="87"/>
      <c r="Q282" s="87"/>
      <c r="R282" s="87"/>
    </row>
    <row r="283" spans="5:18" ht="12.75">
      <c r="E283" s="87"/>
      <c r="F283" s="87"/>
      <c r="I283" s="87"/>
      <c r="J283" s="87"/>
      <c r="L283" s="87"/>
      <c r="O283" s="87"/>
      <c r="P283" s="87"/>
      <c r="Q283" s="87"/>
      <c r="R283" s="87"/>
    </row>
    <row r="284" spans="5:18" ht="12.75">
      <c r="E284" s="87"/>
      <c r="F284" s="87"/>
      <c r="I284" s="87"/>
      <c r="J284" s="87"/>
      <c r="L284" s="87"/>
      <c r="O284" s="87"/>
      <c r="P284" s="87"/>
      <c r="Q284" s="87"/>
      <c r="R284" s="87"/>
    </row>
    <row r="285" spans="5:18" ht="12.75">
      <c r="E285" s="87"/>
      <c r="F285" s="87"/>
      <c r="I285" s="87"/>
      <c r="J285" s="87"/>
      <c r="L285" s="87"/>
      <c r="O285" s="87"/>
      <c r="P285" s="87"/>
      <c r="Q285" s="87"/>
      <c r="R285" s="87"/>
    </row>
    <row r="286" spans="5:18" ht="12.75">
      <c r="E286" s="87"/>
      <c r="F286" s="87"/>
      <c r="I286" s="87"/>
      <c r="J286" s="87"/>
      <c r="L286" s="87"/>
      <c r="O286" s="87"/>
      <c r="P286" s="87"/>
      <c r="Q286" s="87"/>
      <c r="R286" s="87"/>
    </row>
    <row r="287" spans="5:18" ht="12.75">
      <c r="E287" s="87"/>
      <c r="F287" s="87"/>
      <c r="I287" s="87"/>
      <c r="J287" s="87"/>
      <c r="L287" s="87"/>
      <c r="O287" s="87"/>
      <c r="P287" s="87"/>
      <c r="Q287" s="87"/>
      <c r="R287" s="87"/>
    </row>
    <row r="288" spans="5:18" ht="12.75">
      <c r="E288" s="87"/>
      <c r="F288" s="87"/>
      <c r="I288" s="87"/>
      <c r="J288" s="87"/>
      <c r="L288" s="87"/>
      <c r="O288" s="87"/>
      <c r="P288" s="87"/>
      <c r="Q288" s="87"/>
      <c r="R288" s="87"/>
    </row>
    <row r="289" spans="5:18" ht="12.75">
      <c r="E289" s="87"/>
      <c r="F289" s="87"/>
      <c r="I289" s="87"/>
      <c r="J289" s="87"/>
      <c r="L289" s="87"/>
      <c r="O289" s="87"/>
      <c r="P289" s="87"/>
      <c r="Q289" s="87"/>
      <c r="R289" s="87"/>
    </row>
    <row r="290" spans="5:18" ht="12.75">
      <c r="E290" s="87"/>
      <c r="F290" s="87"/>
      <c r="I290" s="87"/>
      <c r="J290" s="87"/>
      <c r="L290" s="87"/>
      <c r="O290" s="87"/>
      <c r="P290" s="87"/>
      <c r="Q290" s="87"/>
      <c r="R290" s="87"/>
    </row>
    <row r="291" spans="5:18" ht="12.75">
      <c r="E291" s="87"/>
      <c r="F291" s="87"/>
      <c r="I291" s="87"/>
      <c r="J291" s="87"/>
      <c r="L291" s="87"/>
      <c r="O291" s="87"/>
      <c r="P291" s="87"/>
      <c r="Q291" s="87"/>
      <c r="R291" s="87"/>
    </row>
    <row r="292" spans="5:18" ht="12.75">
      <c r="E292" s="87"/>
      <c r="F292" s="87"/>
      <c r="I292" s="87"/>
      <c r="J292" s="87"/>
      <c r="L292" s="87"/>
      <c r="O292" s="87"/>
      <c r="P292" s="87"/>
      <c r="Q292" s="87"/>
      <c r="R292" s="87"/>
    </row>
    <row r="293" spans="5:18" ht="12.75">
      <c r="E293" s="87"/>
      <c r="F293" s="87"/>
      <c r="I293" s="87"/>
      <c r="J293" s="87"/>
      <c r="L293" s="87"/>
      <c r="O293" s="87"/>
      <c r="P293" s="87"/>
      <c r="Q293" s="87"/>
      <c r="R293" s="87"/>
    </row>
    <row r="294" spans="5:18" ht="12.75">
      <c r="E294" s="87"/>
      <c r="F294" s="87"/>
      <c r="I294" s="87"/>
      <c r="J294" s="87"/>
      <c r="L294" s="87"/>
      <c r="O294" s="87"/>
      <c r="P294" s="87"/>
      <c r="Q294" s="87"/>
      <c r="R294" s="87"/>
    </row>
    <row r="295" spans="5:18" ht="12.75">
      <c r="E295" s="87"/>
      <c r="F295" s="87"/>
      <c r="I295" s="87"/>
      <c r="J295" s="87"/>
      <c r="L295" s="87"/>
      <c r="O295" s="87"/>
      <c r="P295" s="87"/>
      <c r="Q295" s="87"/>
      <c r="R295" s="87"/>
    </row>
    <row r="296" spans="5:18" ht="12.75">
      <c r="E296" s="87"/>
      <c r="F296" s="87"/>
      <c r="I296" s="87"/>
      <c r="J296" s="87"/>
      <c r="L296" s="87"/>
      <c r="O296" s="87"/>
      <c r="P296" s="87"/>
      <c r="Q296" s="87"/>
      <c r="R296" s="87"/>
    </row>
    <row r="297" spans="5:18" ht="12.75">
      <c r="E297" s="87"/>
      <c r="F297" s="87"/>
      <c r="I297" s="87"/>
      <c r="J297" s="87"/>
      <c r="L297" s="87"/>
      <c r="O297" s="87"/>
      <c r="P297" s="87"/>
      <c r="Q297" s="87"/>
      <c r="R297" s="87"/>
    </row>
    <row r="298" spans="5:18" ht="12.75">
      <c r="E298" s="87"/>
      <c r="F298" s="87"/>
      <c r="I298" s="87"/>
      <c r="J298" s="87"/>
      <c r="L298" s="87"/>
      <c r="O298" s="87"/>
      <c r="P298" s="87"/>
      <c r="Q298" s="87"/>
      <c r="R298" s="87"/>
    </row>
    <row r="299" spans="5:18" ht="12.75">
      <c r="E299" s="87"/>
      <c r="F299" s="87"/>
      <c r="I299" s="87"/>
      <c r="J299" s="87"/>
      <c r="L299" s="87"/>
      <c r="O299" s="87"/>
      <c r="P299" s="87"/>
      <c r="Q299" s="87"/>
      <c r="R299" s="87"/>
    </row>
    <row r="300" spans="5:18" ht="12.75">
      <c r="E300" s="87"/>
      <c r="F300" s="87"/>
      <c r="I300" s="87"/>
      <c r="J300" s="87"/>
      <c r="L300" s="87"/>
      <c r="O300" s="87"/>
      <c r="P300" s="87"/>
      <c r="Q300" s="87"/>
      <c r="R300" s="87"/>
    </row>
    <row r="301" spans="5:18" ht="12.75">
      <c r="E301" s="87"/>
      <c r="F301" s="87"/>
      <c r="I301" s="87"/>
      <c r="J301" s="87"/>
      <c r="L301" s="87"/>
      <c r="O301" s="87"/>
      <c r="P301" s="87"/>
      <c r="Q301" s="87"/>
      <c r="R301" s="87"/>
    </row>
    <row r="302" spans="5:18" ht="12.75">
      <c r="E302" s="87"/>
      <c r="F302" s="87"/>
      <c r="I302" s="87"/>
      <c r="J302" s="87"/>
      <c r="L302" s="87"/>
      <c r="O302" s="87"/>
      <c r="P302" s="87"/>
      <c r="Q302" s="87"/>
      <c r="R302" s="87"/>
    </row>
    <row r="303" spans="5:18" ht="12.75">
      <c r="E303" s="87"/>
      <c r="F303" s="87"/>
      <c r="I303" s="87"/>
      <c r="J303" s="87"/>
      <c r="L303" s="87"/>
      <c r="O303" s="87"/>
      <c r="P303" s="87"/>
      <c r="Q303" s="87"/>
      <c r="R303" s="87"/>
    </row>
    <row r="304" spans="5:18" ht="12.75">
      <c r="E304" s="87"/>
      <c r="F304" s="87"/>
      <c r="I304" s="87"/>
      <c r="J304" s="87"/>
      <c r="L304" s="87"/>
      <c r="O304" s="87"/>
      <c r="P304" s="87"/>
      <c r="Q304" s="87"/>
      <c r="R304" s="87"/>
    </row>
    <row r="305" spans="5:18" ht="12.75">
      <c r="E305" s="87"/>
      <c r="F305" s="87"/>
      <c r="I305" s="87"/>
      <c r="J305" s="87"/>
      <c r="L305" s="87"/>
      <c r="O305" s="87"/>
      <c r="P305" s="87"/>
      <c r="Q305" s="87"/>
      <c r="R305" s="87"/>
    </row>
    <row r="306" spans="5:18" ht="12.75">
      <c r="E306" s="87"/>
      <c r="F306" s="87"/>
      <c r="I306" s="87"/>
      <c r="J306" s="87"/>
      <c r="L306" s="87"/>
      <c r="O306" s="87"/>
      <c r="P306" s="87"/>
      <c r="Q306" s="87"/>
      <c r="R306" s="87"/>
    </row>
    <row r="307" spans="5:18" ht="12.75">
      <c r="E307" s="87"/>
      <c r="F307" s="87"/>
      <c r="I307" s="87"/>
      <c r="J307" s="87"/>
      <c r="L307" s="87"/>
      <c r="O307" s="87"/>
      <c r="P307" s="87"/>
      <c r="Q307" s="87"/>
      <c r="R307" s="87"/>
    </row>
    <row r="308" spans="5:18" ht="12.75">
      <c r="E308" s="87"/>
      <c r="F308" s="87"/>
      <c r="I308" s="87"/>
      <c r="J308" s="87"/>
      <c r="L308" s="87"/>
      <c r="O308" s="87"/>
      <c r="P308" s="87"/>
      <c r="Q308" s="87"/>
      <c r="R308" s="87"/>
    </row>
    <row r="309" spans="5:18" ht="12.75">
      <c r="E309" s="87"/>
      <c r="F309" s="87"/>
      <c r="I309" s="87"/>
      <c r="J309" s="87"/>
      <c r="L309" s="87"/>
      <c r="O309" s="87"/>
      <c r="P309" s="87"/>
      <c r="Q309" s="87"/>
      <c r="R309" s="87"/>
    </row>
    <row r="310" spans="5:18" ht="12.75">
      <c r="E310" s="87"/>
      <c r="F310" s="87"/>
      <c r="I310" s="87"/>
      <c r="J310" s="87"/>
      <c r="L310" s="87"/>
      <c r="O310" s="87"/>
      <c r="P310" s="87"/>
      <c r="Q310" s="87"/>
      <c r="R310" s="87"/>
    </row>
    <row r="311" spans="5:18" ht="12.75">
      <c r="E311" s="87"/>
      <c r="F311" s="87"/>
      <c r="I311" s="87"/>
      <c r="J311" s="87"/>
      <c r="L311" s="87"/>
      <c r="O311" s="87"/>
      <c r="P311" s="87"/>
      <c r="Q311" s="87"/>
      <c r="R311" s="87"/>
    </row>
    <row r="312" spans="5:18" ht="12.75">
      <c r="E312" s="87"/>
      <c r="F312" s="87"/>
      <c r="I312" s="87"/>
      <c r="J312" s="87"/>
      <c r="L312" s="87"/>
      <c r="O312" s="87"/>
      <c r="P312" s="87"/>
      <c r="Q312" s="87"/>
      <c r="R312" s="87"/>
    </row>
    <row r="313" spans="5:18" ht="12.75">
      <c r="E313" s="87"/>
      <c r="F313" s="87"/>
      <c r="I313" s="87"/>
      <c r="J313" s="87"/>
      <c r="L313" s="87"/>
      <c r="O313" s="87"/>
      <c r="P313" s="87"/>
      <c r="Q313" s="87"/>
      <c r="R313" s="87"/>
    </row>
    <row r="314" spans="5:18" ht="12.75">
      <c r="E314" s="87"/>
      <c r="F314" s="87"/>
      <c r="I314" s="87"/>
      <c r="J314" s="87"/>
      <c r="L314" s="87"/>
      <c r="O314" s="87"/>
      <c r="P314" s="87"/>
      <c r="Q314" s="87"/>
      <c r="R314" s="87"/>
    </row>
    <row r="315" spans="5:18" ht="12.75">
      <c r="E315" s="87"/>
      <c r="F315" s="87"/>
      <c r="I315" s="87"/>
      <c r="J315" s="87"/>
      <c r="L315" s="87"/>
      <c r="O315" s="87"/>
      <c r="P315" s="87"/>
      <c r="Q315" s="87"/>
      <c r="R315" s="87"/>
    </row>
    <row r="316" spans="5:18" ht="12.75">
      <c r="E316" s="87"/>
      <c r="F316" s="87"/>
      <c r="I316" s="87"/>
      <c r="J316" s="87"/>
      <c r="L316" s="87"/>
      <c r="O316" s="87"/>
      <c r="P316" s="87"/>
      <c r="Q316" s="87"/>
      <c r="R316" s="87"/>
    </row>
    <row r="317" spans="5:18" ht="12.75">
      <c r="E317" s="87"/>
      <c r="F317" s="87"/>
      <c r="I317" s="87"/>
      <c r="J317" s="87"/>
      <c r="L317" s="87"/>
      <c r="O317" s="87"/>
      <c r="P317" s="87"/>
      <c r="Q317" s="87"/>
      <c r="R317" s="87"/>
    </row>
    <row r="318" spans="5:18" ht="12.75">
      <c r="E318" s="87"/>
      <c r="F318" s="87"/>
      <c r="I318" s="87"/>
      <c r="J318" s="87"/>
      <c r="L318" s="87"/>
      <c r="O318" s="87"/>
      <c r="P318" s="87"/>
      <c r="Q318" s="87"/>
      <c r="R318" s="87"/>
    </row>
    <row r="319" spans="5:18" ht="12.75">
      <c r="E319" s="87"/>
      <c r="F319" s="87"/>
      <c r="I319" s="87"/>
      <c r="J319" s="87"/>
      <c r="L319" s="87"/>
      <c r="O319" s="87"/>
      <c r="P319" s="87"/>
      <c r="Q319" s="87"/>
      <c r="R319" s="87"/>
    </row>
    <row r="320" spans="5:18" ht="12.75">
      <c r="E320" s="87"/>
      <c r="F320" s="87"/>
      <c r="I320" s="87"/>
      <c r="J320" s="87"/>
      <c r="L320" s="87"/>
      <c r="O320" s="87"/>
      <c r="P320" s="87"/>
      <c r="Q320" s="87"/>
      <c r="R320" s="87"/>
    </row>
    <row r="321" spans="5:18" ht="12.75">
      <c r="E321" s="87"/>
      <c r="F321" s="87"/>
      <c r="I321" s="87"/>
      <c r="J321" s="87"/>
      <c r="L321" s="87"/>
      <c r="O321" s="87"/>
      <c r="P321" s="87"/>
      <c r="Q321" s="87"/>
      <c r="R321" s="87"/>
    </row>
    <row r="322" spans="5:18" ht="12.75">
      <c r="E322" s="87"/>
      <c r="F322" s="87"/>
      <c r="I322" s="87"/>
      <c r="J322" s="87"/>
      <c r="L322" s="87"/>
      <c r="O322" s="87"/>
      <c r="P322" s="87"/>
      <c r="Q322" s="87"/>
      <c r="R322" s="87"/>
    </row>
    <row r="323" spans="5:18" ht="12.75">
      <c r="E323" s="87"/>
      <c r="F323" s="87"/>
      <c r="I323" s="87"/>
      <c r="J323" s="87"/>
      <c r="L323" s="87"/>
      <c r="O323" s="87"/>
      <c r="P323" s="87"/>
      <c r="Q323" s="87"/>
      <c r="R323" s="87"/>
    </row>
    <row r="324" spans="5:18" ht="12.75">
      <c r="E324" s="87"/>
      <c r="F324" s="87"/>
      <c r="I324" s="87"/>
      <c r="J324" s="87"/>
      <c r="L324" s="87"/>
      <c r="O324" s="87"/>
      <c r="P324" s="87"/>
      <c r="Q324" s="87"/>
      <c r="R324" s="87"/>
    </row>
    <row r="325" spans="5:18" ht="12.75">
      <c r="E325" s="87"/>
      <c r="F325" s="87"/>
      <c r="I325" s="87"/>
      <c r="J325" s="87"/>
      <c r="L325" s="87"/>
      <c r="O325" s="87"/>
      <c r="P325" s="87"/>
      <c r="Q325" s="87"/>
      <c r="R325" s="87"/>
    </row>
    <row r="326" spans="5:18" ht="12.75">
      <c r="E326" s="87"/>
      <c r="F326" s="87"/>
      <c r="I326" s="87"/>
      <c r="J326" s="87"/>
      <c r="L326" s="87"/>
      <c r="O326" s="87"/>
      <c r="P326" s="87"/>
      <c r="Q326" s="87"/>
      <c r="R326" s="87"/>
    </row>
    <row r="327" spans="5:18" ht="12.75">
      <c r="E327" s="87"/>
      <c r="F327" s="87"/>
      <c r="I327" s="87"/>
      <c r="J327" s="87"/>
      <c r="L327" s="87"/>
      <c r="O327" s="87"/>
      <c r="P327" s="87"/>
      <c r="Q327" s="87"/>
      <c r="R327" s="87"/>
    </row>
    <row r="328" spans="5:18" ht="12.75">
      <c r="E328" s="87"/>
      <c r="F328" s="87"/>
      <c r="I328" s="87"/>
      <c r="J328" s="87"/>
      <c r="L328" s="87"/>
      <c r="O328" s="87"/>
      <c r="P328" s="87"/>
      <c r="Q328" s="87"/>
      <c r="R328" s="87"/>
    </row>
    <row r="329" spans="5:18" ht="12.75">
      <c r="E329" s="87"/>
      <c r="F329" s="87"/>
      <c r="I329" s="87"/>
      <c r="J329" s="87"/>
      <c r="L329" s="87"/>
      <c r="O329" s="87"/>
      <c r="P329" s="87"/>
      <c r="Q329" s="87"/>
      <c r="R329" s="87"/>
    </row>
    <row r="330" spans="5:18" ht="12.75">
      <c r="E330" s="87"/>
      <c r="F330" s="87"/>
      <c r="I330" s="87"/>
      <c r="J330" s="87"/>
      <c r="L330" s="87"/>
      <c r="O330" s="87"/>
      <c r="P330" s="87"/>
      <c r="Q330" s="87"/>
      <c r="R330" s="87"/>
    </row>
    <row r="331" spans="5:18" ht="12.75">
      <c r="E331" s="87"/>
      <c r="F331" s="87"/>
      <c r="I331" s="87"/>
      <c r="J331" s="87"/>
      <c r="L331" s="87"/>
      <c r="O331" s="87"/>
      <c r="P331" s="87"/>
      <c r="Q331" s="87"/>
      <c r="R331" s="87"/>
    </row>
    <row r="332" spans="5:18" ht="12.75">
      <c r="E332" s="87"/>
      <c r="F332" s="87"/>
      <c r="I332" s="87"/>
      <c r="J332" s="87"/>
      <c r="L332" s="87"/>
      <c r="O332" s="87"/>
      <c r="P332" s="87"/>
      <c r="Q332" s="87"/>
      <c r="R332" s="87"/>
    </row>
    <row r="333" spans="5:18" ht="12.75">
      <c r="E333" s="87"/>
      <c r="F333" s="87"/>
      <c r="I333" s="87"/>
      <c r="J333" s="87"/>
      <c r="L333" s="87"/>
      <c r="O333" s="87"/>
      <c r="P333" s="87"/>
      <c r="Q333" s="87"/>
      <c r="R333" s="87"/>
    </row>
    <row r="334" spans="5:18" ht="12.75">
      <c r="E334" s="87"/>
      <c r="F334" s="87"/>
      <c r="I334" s="87"/>
      <c r="J334" s="87"/>
      <c r="L334" s="87"/>
      <c r="O334" s="87"/>
      <c r="P334" s="87"/>
      <c r="Q334" s="87"/>
      <c r="R334" s="87"/>
    </row>
    <row r="335" spans="5:18" ht="12.75">
      <c r="E335" s="87"/>
      <c r="F335" s="87"/>
      <c r="I335" s="87"/>
      <c r="J335" s="87"/>
      <c r="L335" s="87"/>
      <c r="O335" s="87"/>
      <c r="P335" s="87"/>
      <c r="Q335" s="87"/>
      <c r="R335" s="87"/>
    </row>
    <row r="336" spans="5:18" ht="12.75">
      <c r="E336" s="87"/>
      <c r="F336" s="87"/>
      <c r="I336" s="87"/>
      <c r="J336" s="87"/>
      <c r="L336" s="87"/>
      <c r="O336" s="87"/>
      <c r="P336" s="87"/>
      <c r="Q336" s="87"/>
      <c r="R336" s="87"/>
    </row>
    <row r="337" spans="5:18" ht="12.75">
      <c r="E337" s="87"/>
      <c r="F337" s="87"/>
      <c r="I337" s="87"/>
      <c r="J337" s="87"/>
      <c r="L337" s="87"/>
      <c r="O337" s="87"/>
      <c r="P337" s="87"/>
      <c r="Q337" s="87"/>
      <c r="R337" s="87"/>
    </row>
    <row r="338" spans="5:18" ht="12.75">
      <c r="E338" s="87"/>
      <c r="F338" s="87"/>
      <c r="I338" s="87"/>
      <c r="J338" s="87"/>
      <c r="L338" s="87"/>
      <c r="O338" s="87"/>
      <c r="P338" s="87"/>
      <c r="Q338" s="87"/>
      <c r="R338" s="87"/>
    </row>
    <row r="339" spans="5:18" ht="12.75">
      <c r="E339" s="87"/>
      <c r="F339" s="87"/>
      <c r="I339" s="87"/>
      <c r="J339" s="87"/>
      <c r="L339" s="87"/>
      <c r="O339" s="87"/>
      <c r="P339" s="87"/>
      <c r="Q339" s="87"/>
      <c r="R339" s="87"/>
    </row>
    <row r="340" spans="5:18" ht="12.75">
      <c r="E340" s="87"/>
      <c r="F340" s="87"/>
      <c r="I340" s="87"/>
      <c r="J340" s="87"/>
      <c r="L340" s="87"/>
      <c r="O340" s="87"/>
      <c r="P340" s="87"/>
      <c r="Q340" s="87"/>
      <c r="R340" s="87"/>
    </row>
    <row r="341" spans="5:18" ht="12.75">
      <c r="E341" s="87"/>
      <c r="F341" s="87"/>
      <c r="I341" s="87"/>
      <c r="J341" s="87"/>
      <c r="L341" s="87"/>
      <c r="O341" s="87"/>
      <c r="P341" s="87"/>
      <c r="Q341" s="87"/>
      <c r="R341" s="87"/>
    </row>
    <row r="342" spans="5:18" ht="12.75">
      <c r="E342" s="87"/>
      <c r="F342" s="87"/>
      <c r="I342" s="87"/>
      <c r="J342" s="87"/>
      <c r="L342" s="87"/>
      <c r="O342" s="87"/>
      <c r="P342" s="87"/>
      <c r="Q342" s="87"/>
      <c r="R342" s="87"/>
    </row>
    <row r="343" spans="5:18" ht="12.75">
      <c r="E343" s="87"/>
      <c r="F343" s="87"/>
      <c r="I343" s="87"/>
      <c r="J343" s="87"/>
      <c r="L343" s="87"/>
      <c r="O343" s="87"/>
      <c r="P343" s="87"/>
      <c r="Q343" s="87"/>
      <c r="R343" s="87"/>
    </row>
    <row r="344" spans="5:18" ht="12.75">
      <c r="E344" s="87"/>
      <c r="F344" s="87"/>
      <c r="I344" s="87"/>
      <c r="J344" s="87"/>
      <c r="L344" s="87"/>
      <c r="O344" s="87"/>
      <c r="P344" s="87"/>
      <c r="Q344" s="87"/>
      <c r="R344" s="87"/>
    </row>
    <row r="345" spans="5:18" ht="12.75">
      <c r="E345" s="87"/>
      <c r="F345" s="87"/>
      <c r="I345" s="87"/>
      <c r="J345" s="87"/>
      <c r="L345" s="87"/>
      <c r="O345" s="87"/>
      <c r="P345" s="87"/>
      <c r="Q345" s="87"/>
      <c r="R345" s="87"/>
    </row>
    <row r="346" spans="5:18" ht="12.75">
      <c r="E346" s="87"/>
      <c r="F346" s="87"/>
      <c r="I346" s="87"/>
      <c r="J346" s="87"/>
      <c r="L346" s="87"/>
      <c r="O346" s="87"/>
      <c r="P346" s="87"/>
      <c r="Q346" s="87"/>
      <c r="R346" s="87"/>
    </row>
    <row r="347" spans="5:18" ht="12.75">
      <c r="E347" s="87"/>
      <c r="F347" s="87"/>
      <c r="I347" s="87"/>
      <c r="J347" s="87"/>
      <c r="L347" s="87"/>
      <c r="O347" s="87"/>
      <c r="P347" s="87"/>
      <c r="Q347" s="87"/>
      <c r="R347" s="87"/>
    </row>
    <row r="348" spans="5:18" ht="12.75">
      <c r="E348" s="87"/>
      <c r="F348" s="87"/>
      <c r="I348" s="87"/>
      <c r="J348" s="87"/>
      <c r="L348" s="87"/>
      <c r="O348" s="87"/>
      <c r="P348" s="87"/>
      <c r="Q348" s="87"/>
      <c r="R348" s="87"/>
    </row>
    <row r="349" spans="5:18" ht="12.75">
      <c r="E349" s="87"/>
      <c r="F349" s="87"/>
      <c r="I349" s="87"/>
      <c r="J349" s="87"/>
      <c r="L349" s="87"/>
      <c r="O349" s="87"/>
      <c r="P349" s="87"/>
      <c r="Q349" s="87"/>
      <c r="R349" s="87"/>
    </row>
    <row r="350" spans="5:18" ht="12.75">
      <c r="E350" s="87"/>
      <c r="F350" s="87"/>
      <c r="I350" s="87"/>
      <c r="J350" s="87"/>
      <c r="L350" s="87"/>
      <c r="O350" s="87"/>
      <c r="P350" s="87"/>
      <c r="Q350" s="87"/>
      <c r="R350" s="87"/>
    </row>
    <row r="351" spans="5:18" ht="12.75">
      <c r="E351" s="87"/>
      <c r="F351" s="87"/>
      <c r="I351" s="87"/>
      <c r="J351" s="87"/>
      <c r="L351" s="87"/>
      <c r="O351" s="87"/>
      <c r="P351" s="87"/>
      <c r="Q351" s="87"/>
      <c r="R351" s="87"/>
    </row>
    <row r="352" spans="5:18" ht="12.75">
      <c r="E352" s="87"/>
      <c r="F352" s="87"/>
      <c r="I352" s="87"/>
      <c r="J352" s="87"/>
      <c r="L352" s="87"/>
      <c r="O352" s="87"/>
      <c r="P352" s="87"/>
      <c r="Q352" s="87"/>
      <c r="R352" s="87"/>
    </row>
    <row r="353" spans="5:18" ht="12.75">
      <c r="E353" s="87"/>
      <c r="F353" s="87"/>
      <c r="I353" s="87"/>
      <c r="J353" s="87"/>
      <c r="L353" s="87"/>
      <c r="O353" s="87"/>
      <c r="P353" s="87"/>
      <c r="Q353" s="87"/>
      <c r="R353" s="87"/>
    </row>
    <row r="354" spans="5:18" ht="12.75">
      <c r="E354" s="87"/>
      <c r="F354" s="87"/>
      <c r="I354" s="87"/>
      <c r="J354" s="87"/>
      <c r="L354" s="87"/>
      <c r="O354" s="87"/>
      <c r="P354" s="87"/>
      <c r="Q354" s="87"/>
      <c r="R354" s="87"/>
    </row>
    <row r="355" spans="5:18" ht="12.75">
      <c r="E355" s="87"/>
      <c r="F355" s="87"/>
      <c r="I355" s="87"/>
      <c r="J355" s="87"/>
      <c r="L355" s="87"/>
      <c r="O355" s="87"/>
      <c r="P355" s="87"/>
      <c r="Q355" s="87"/>
      <c r="R355" s="87"/>
    </row>
    <row r="356" spans="5:18" ht="12.75">
      <c r="E356" s="87"/>
      <c r="F356" s="87"/>
      <c r="I356" s="87"/>
      <c r="J356" s="87"/>
      <c r="L356" s="87"/>
      <c r="O356" s="87"/>
      <c r="P356" s="87"/>
      <c r="Q356" s="87"/>
      <c r="R356" s="87"/>
    </row>
    <row r="357" spans="5:18" ht="12.75">
      <c r="E357" s="87"/>
      <c r="F357" s="87"/>
      <c r="I357" s="87"/>
      <c r="J357" s="87"/>
      <c r="L357" s="87"/>
      <c r="O357" s="87"/>
      <c r="P357" s="87"/>
      <c r="Q357" s="87"/>
      <c r="R357" s="87"/>
    </row>
    <row r="358" spans="5:18" ht="12.75">
      <c r="E358" s="87"/>
      <c r="F358" s="87"/>
      <c r="I358" s="87"/>
      <c r="J358" s="87"/>
      <c r="L358" s="87"/>
      <c r="O358" s="87"/>
      <c r="P358" s="87"/>
      <c r="Q358" s="87"/>
      <c r="R358" s="87"/>
    </row>
    <row r="359" spans="5:18" ht="12.75">
      <c r="E359" s="87"/>
      <c r="F359" s="87"/>
      <c r="I359" s="87"/>
      <c r="J359" s="87"/>
      <c r="L359" s="87"/>
      <c r="O359" s="87"/>
      <c r="P359" s="87"/>
      <c r="Q359" s="87"/>
      <c r="R359" s="87"/>
    </row>
    <row r="360" spans="5:18" ht="12.75">
      <c r="E360" s="87"/>
      <c r="F360" s="87"/>
      <c r="I360" s="87"/>
      <c r="J360" s="87"/>
      <c r="L360" s="87"/>
      <c r="O360" s="87"/>
      <c r="P360" s="87"/>
      <c r="Q360" s="87"/>
      <c r="R360" s="87"/>
    </row>
    <row r="361" spans="5:18" ht="12.75">
      <c r="E361" s="87"/>
      <c r="F361" s="87"/>
      <c r="I361" s="87"/>
      <c r="J361" s="87"/>
      <c r="L361" s="87"/>
      <c r="O361" s="87"/>
      <c r="P361" s="87"/>
      <c r="Q361" s="87"/>
      <c r="R361" s="87"/>
    </row>
    <row r="362" spans="5:18" ht="12.75">
      <c r="E362" s="87"/>
      <c r="F362" s="87"/>
      <c r="I362" s="87"/>
      <c r="J362" s="87"/>
      <c r="L362" s="87"/>
      <c r="O362" s="87"/>
      <c r="P362" s="87"/>
      <c r="Q362" s="87"/>
      <c r="R362" s="87"/>
    </row>
    <row r="363" spans="5:18" ht="12.75">
      <c r="E363" s="87"/>
      <c r="F363" s="87"/>
      <c r="I363" s="87"/>
      <c r="J363" s="87"/>
      <c r="L363" s="87"/>
      <c r="O363" s="87"/>
      <c r="P363" s="87"/>
      <c r="Q363" s="87"/>
      <c r="R363" s="87"/>
    </row>
    <row r="364" spans="5:18" ht="12.75">
      <c r="E364" s="87"/>
      <c r="F364" s="87"/>
      <c r="I364" s="87"/>
      <c r="J364" s="87"/>
      <c r="L364" s="87"/>
      <c r="O364" s="87"/>
      <c r="P364" s="87"/>
      <c r="Q364" s="87"/>
      <c r="R364" s="87"/>
    </row>
    <row r="365" spans="5:18" ht="12.75">
      <c r="E365" s="87"/>
      <c r="F365" s="87"/>
      <c r="I365" s="87"/>
      <c r="J365" s="87"/>
      <c r="L365" s="87"/>
      <c r="O365" s="87"/>
      <c r="P365" s="87"/>
      <c r="Q365" s="87"/>
      <c r="R365" s="87"/>
    </row>
    <row r="366" spans="5:18" ht="12.75">
      <c r="E366" s="87"/>
      <c r="F366" s="87"/>
      <c r="I366" s="87"/>
      <c r="J366" s="87"/>
      <c r="L366" s="87"/>
      <c r="O366" s="87"/>
      <c r="P366" s="87"/>
      <c r="Q366" s="87"/>
      <c r="R366" s="87"/>
    </row>
    <row r="367" spans="5:18" ht="12.75">
      <c r="E367" s="87"/>
      <c r="F367" s="87"/>
      <c r="I367" s="87"/>
      <c r="J367" s="87"/>
      <c r="L367" s="87"/>
      <c r="O367" s="87"/>
      <c r="P367" s="87"/>
      <c r="Q367" s="87"/>
      <c r="R367" s="87"/>
    </row>
    <row r="368" spans="5:18" ht="12.75">
      <c r="E368" s="87"/>
      <c r="F368" s="87"/>
      <c r="I368" s="87"/>
      <c r="J368" s="87"/>
      <c r="L368" s="87"/>
      <c r="O368" s="87"/>
      <c r="P368" s="87"/>
      <c r="Q368" s="87"/>
      <c r="R368" s="87"/>
    </row>
    <row r="369" spans="5:18" ht="12.75">
      <c r="E369" s="87"/>
      <c r="F369" s="87"/>
      <c r="I369" s="87"/>
      <c r="J369" s="87"/>
      <c r="L369" s="87"/>
      <c r="O369" s="87"/>
      <c r="P369" s="87"/>
      <c r="Q369" s="87"/>
      <c r="R369" s="87"/>
    </row>
    <row r="370" spans="5:18" ht="12.75">
      <c r="E370" s="87"/>
      <c r="F370" s="87"/>
      <c r="I370" s="87"/>
      <c r="J370" s="87"/>
      <c r="L370" s="87"/>
      <c r="O370" s="87"/>
      <c r="P370" s="87"/>
      <c r="Q370" s="87"/>
      <c r="R370" s="87"/>
    </row>
    <row r="371" spans="5:18" ht="12.75">
      <c r="E371" s="87"/>
      <c r="F371" s="87"/>
      <c r="I371" s="87"/>
      <c r="J371" s="87"/>
      <c r="L371" s="87"/>
      <c r="O371" s="87"/>
      <c r="P371" s="87"/>
      <c r="Q371" s="87"/>
      <c r="R371" s="87"/>
    </row>
    <row r="372" spans="5:18" ht="12.75">
      <c r="E372" s="87"/>
      <c r="F372" s="87"/>
      <c r="I372" s="87"/>
      <c r="J372" s="87"/>
      <c r="L372" s="87"/>
      <c r="O372" s="87"/>
      <c r="P372" s="87"/>
      <c r="Q372" s="87"/>
      <c r="R372" s="87"/>
    </row>
    <row r="373" spans="5:18" ht="12.75">
      <c r="E373" s="87"/>
      <c r="F373" s="87"/>
      <c r="I373" s="87"/>
      <c r="J373" s="87"/>
      <c r="L373" s="87"/>
      <c r="O373" s="87"/>
      <c r="P373" s="87"/>
      <c r="Q373" s="87"/>
      <c r="R373" s="87"/>
    </row>
    <row r="374" spans="5:18" ht="12.75">
      <c r="E374" s="87"/>
      <c r="F374" s="87"/>
      <c r="I374" s="87"/>
      <c r="J374" s="87"/>
      <c r="L374" s="87"/>
      <c r="O374" s="87"/>
      <c r="P374" s="87"/>
      <c r="Q374" s="87"/>
      <c r="R374" s="87"/>
    </row>
    <row r="375" spans="5:18" ht="12.75">
      <c r="E375" s="87"/>
      <c r="F375" s="87"/>
      <c r="I375" s="87"/>
      <c r="J375" s="87"/>
      <c r="L375" s="87"/>
      <c r="O375" s="87"/>
      <c r="P375" s="87"/>
      <c r="Q375" s="87"/>
      <c r="R375" s="87"/>
    </row>
    <row r="376" spans="5:18" ht="12.75">
      <c r="E376" s="87"/>
      <c r="F376" s="87"/>
      <c r="I376" s="87"/>
      <c r="J376" s="87"/>
      <c r="L376" s="87"/>
      <c r="O376" s="87"/>
      <c r="P376" s="87"/>
      <c r="Q376" s="87"/>
      <c r="R376" s="87"/>
    </row>
    <row r="377" spans="5:18" ht="12.75">
      <c r="E377" s="87"/>
      <c r="F377" s="87"/>
      <c r="I377" s="87"/>
      <c r="J377" s="87"/>
      <c r="L377" s="87"/>
      <c r="O377" s="87"/>
      <c r="P377" s="87"/>
      <c r="Q377" s="87"/>
      <c r="R377" s="87"/>
    </row>
    <row r="378" spans="5:18" ht="12.75">
      <c r="E378" s="87"/>
      <c r="F378" s="87"/>
      <c r="I378" s="87"/>
      <c r="J378" s="87"/>
      <c r="L378" s="87"/>
      <c r="O378" s="87"/>
      <c r="P378" s="87"/>
      <c r="Q378" s="87"/>
      <c r="R378" s="87"/>
    </row>
    <row r="379" spans="5:18" ht="12.75">
      <c r="E379" s="87"/>
      <c r="F379" s="87"/>
      <c r="I379" s="87"/>
      <c r="J379" s="87"/>
      <c r="L379" s="87"/>
      <c r="O379" s="87"/>
      <c r="P379" s="87"/>
      <c r="Q379" s="87"/>
      <c r="R379" s="87"/>
    </row>
    <row r="380" spans="5:18" ht="12.75">
      <c r="E380" s="87"/>
      <c r="F380" s="87"/>
      <c r="I380" s="87"/>
      <c r="J380" s="87"/>
      <c r="L380" s="87"/>
      <c r="O380" s="87"/>
      <c r="P380" s="87"/>
      <c r="Q380" s="87"/>
      <c r="R380" s="87"/>
    </row>
    <row r="381" spans="5:18" ht="12.75">
      <c r="E381" s="87"/>
      <c r="F381" s="87"/>
      <c r="I381" s="87"/>
      <c r="J381" s="87"/>
      <c r="L381" s="87"/>
      <c r="O381" s="87"/>
      <c r="P381" s="87"/>
      <c r="Q381" s="87"/>
      <c r="R381" s="87"/>
    </row>
    <row r="382" spans="5:18" ht="12.75">
      <c r="E382" s="87"/>
      <c r="F382" s="87"/>
      <c r="I382" s="87"/>
      <c r="J382" s="87"/>
      <c r="L382" s="87"/>
      <c r="O382" s="87"/>
      <c r="P382" s="87"/>
      <c r="Q382" s="87"/>
      <c r="R382" s="87"/>
    </row>
    <row r="383" spans="5:18" ht="12.75">
      <c r="E383" s="87"/>
      <c r="F383" s="87"/>
      <c r="I383" s="87"/>
      <c r="J383" s="87"/>
      <c r="L383" s="87"/>
      <c r="O383" s="87"/>
      <c r="P383" s="87"/>
      <c r="Q383" s="87"/>
      <c r="R383" s="87"/>
    </row>
    <row r="384" spans="5:18" ht="12.75">
      <c r="E384" s="87"/>
      <c r="F384" s="87"/>
      <c r="I384" s="87"/>
      <c r="J384" s="87"/>
      <c r="L384" s="87"/>
      <c r="O384" s="87"/>
      <c r="P384" s="87"/>
      <c r="Q384" s="87"/>
      <c r="R384" s="87"/>
    </row>
    <row r="385" spans="5:18" ht="12.75">
      <c r="E385" s="87"/>
      <c r="F385" s="87"/>
      <c r="I385" s="87"/>
      <c r="J385" s="87"/>
      <c r="L385" s="87"/>
      <c r="O385" s="87"/>
      <c r="P385" s="87"/>
      <c r="Q385" s="87"/>
      <c r="R385" s="87"/>
    </row>
    <row r="386" spans="5:18" ht="12.75">
      <c r="E386" s="87"/>
      <c r="F386" s="87"/>
      <c r="I386" s="87"/>
      <c r="J386" s="87"/>
      <c r="L386" s="87"/>
      <c r="O386" s="87"/>
      <c r="P386" s="87"/>
      <c r="Q386" s="87"/>
      <c r="R386" s="87"/>
    </row>
    <row r="387" spans="5:18" ht="12.75">
      <c r="E387" s="87"/>
      <c r="F387" s="87"/>
      <c r="I387" s="87"/>
      <c r="J387" s="87"/>
      <c r="L387" s="87"/>
      <c r="O387" s="87"/>
      <c r="P387" s="87"/>
      <c r="Q387" s="87"/>
      <c r="R387" s="87"/>
    </row>
    <row r="388" spans="5:18" ht="12.75">
      <c r="E388" s="87"/>
      <c r="F388" s="87"/>
      <c r="I388" s="87"/>
      <c r="J388" s="87"/>
      <c r="L388" s="87"/>
      <c r="O388" s="87"/>
      <c r="P388" s="87"/>
      <c r="Q388" s="87"/>
      <c r="R388" s="87"/>
    </row>
    <row r="389" spans="5:18" ht="12.75">
      <c r="E389" s="87"/>
      <c r="F389" s="87"/>
      <c r="I389" s="87"/>
      <c r="J389" s="87"/>
      <c r="L389" s="87"/>
      <c r="O389" s="87"/>
      <c r="P389" s="87"/>
      <c r="Q389" s="87"/>
      <c r="R389" s="87"/>
    </row>
    <row r="390" spans="5:18" ht="12.75">
      <c r="E390" s="87"/>
      <c r="F390" s="87"/>
      <c r="I390" s="87"/>
      <c r="J390" s="87"/>
      <c r="L390" s="87"/>
      <c r="O390" s="87"/>
      <c r="P390" s="87"/>
      <c r="Q390" s="87"/>
      <c r="R390" s="87"/>
    </row>
    <row r="391" spans="5:18" ht="12.75">
      <c r="E391" s="87"/>
      <c r="F391" s="87"/>
      <c r="I391" s="87"/>
      <c r="J391" s="87"/>
      <c r="L391" s="87"/>
      <c r="O391" s="87"/>
      <c r="P391" s="87"/>
      <c r="Q391" s="87"/>
      <c r="R391" s="87"/>
    </row>
    <row r="392" spans="5:18" ht="12.75">
      <c r="E392" s="87"/>
      <c r="F392" s="87"/>
      <c r="I392" s="87"/>
      <c r="J392" s="87"/>
      <c r="L392" s="87"/>
      <c r="O392" s="87"/>
      <c r="P392" s="87"/>
      <c r="Q392" s="87"/>
      <c r="R392" s="87"/>
    </row>
    <row r="393" spans="5:18" ht="12.75">
      <c r="E393" s="87"/>
      <c r="F393" s="87"/>
      <c r="I393" s="87"/>
      <c r="J393" s="87"/>
      <c r="L393" s="87"/>
      <c r="O393" s="87"/>
      <c r="P393" s="87"/>
      <c r="Q393" s="87"/>
      <c r="R393" s="87"/>
    </row>
    <row r="394" spans="5:18" ht="12.75">
      <c r="E394" s="87"/>
      <c r="F394" s="87"/>
      <c r="I394" s="87"/>
      <c r="J394" s="87"/>
      <c r="L394" s="87"/>
      <c r="O394" s="87"/>
      <c r="P394" s="87"/>
      <c r="Q394" s="87"/>
      <c r="R394" s="87"/>
    </row>
    <row r="395" spans="5:18" ht="12.75">
      <c r="E395" s="87"/>
      <c r="F395" s="87"/>
      <c r="I395" s="87"/>
      <c r="J395" s="87"/>
      <c r="L395" s="87"/>
      <c r="O395" s="87"/>
      <c r="P395" s="87"/>
      <c r="Q395" s="87"/>
      <c r="R395" s="87"/>
    </row>
    <row r="396" spans="5:18" ht="12.75">
      <c r="E396" s="87"/>
      <c r="F396" s="87"/>
      <c r="I396" s="87"/>
      <c r="J396" s="87"/>
      <c r="L396" s="87"/>
      <c r="O396" s="87"/>
      <c r="P396" s="87"/>
      <c r="Q396" s="87"/>
      <c r="R396" s="87"/>
    </row>
    <row r="397" spans="5:18" ht="12.75">
      <c r="E397" s="87"/>
      <c r="F397" s="87"/>
      <c r="I397" s="87"/>
      <c r="J397" s="87"/>
      <c r="L397" s="87"/>
      <c r="O397" s="87"/>
      <c r="P397" s="87"/>
      <c r="Q397" s="87"/>
      <c r="R397" s="87"/>
    </row>
    <row r="398" spans="5:18" ht="12.75">
      <c r="E398" s="87"/>
      <c r="F398" s="87"/>
      <c r="I398" s="87"/>
      <c r="J398" s="87"/>
      <c r="L398" s="87"/>
      <c r="O398" s="87"/>
      <c r="P398" s="87"/>
      <c r="Q398" s="87"/>
      <c r="R398" s="87"/>
    </row>
    <row r="399" spans="5:18" ht="12.75">
      <c r="E399" s="87"/>
      <c r="F399" s="87"/>
      <c r="I399" s="87"/>
      <c r="J399" s="87"/>
      <c r="L399" s="87"/>
      <c r="O399" s="87"/>
      <c r="P399" s="87"/>
      <c r="Q399" s="87"/>
      <c r="R399" s="87"/>
    </row>
    <row r="400" spans="5:18" ht="12.75">
      <c r="E400" s="87"/>
      <c r="F400" s="87"/>
      <c r="I400" s="87"/>
      <c r="J400" s="87"/>
      <c r="L400" s="87"/>
      <c r="O400" s="87"/>
      <c r="P400" s="87"/>
      <c r="Q400" s="87"/>
      <c r="R400" s="87"/>
    </row>
    <row r="401" spans="5:18" ht="12.75">
      <c r="E401" s="87"/>
      <c r="F401" s="87"/>
      <c r="I401" s="87"/>
      <c r="J401" s="87"/>
      <c r="L401" s="87"/>
      <c r="O401" s="87"/>
      <c r="P401" s="87"/>
      <c r="Q401" s="87"/>
      <c r="R401" s="87"/>
    </row>
    <row r="402" spans="5:18" ht="12.75">
      <c r="E402" s="87"/>
      <c r="F402" s="87"/>
      <c r="I402" s="87"/>
      <c r="J402" s="87"/>
      <c r="L402" s="87"/>
      <c r="O402" s="87"/>
      <c r="P402" s="87"/>
      <c r="Q402" s="87"/>
      <c r="R402" s="87"/>
    </row>
    <row r="403" spans="5:18" ht="12.75">
      <c r="E403" s="87"/>
      <c r="F403" s="87"/>
      <c r="I403" s="87"/>
      <c r="J403" s="87"/>
      <c r="L403" s="87"/>
      <c r="O403" s="87"/>
      <c r="P403" s="87"/>
      <c r="Q403" s="87"/>
      <c r="R403" s="87"/>
    </row>
    <row r="404" spans="5:18" ht="12.75">
      <c r="E404" s="87"/>
      <c r="F404" s="87"/>
      <c r="I404" s="87"/>
      <c r="J404" s="87"/>
      <c r="L404" s="87"/>
      <c r="O404" s="87"/>
      <c r="P404" s="87"/>
      <c r="Q404" s="87"/>
      <c r="R404" s="87"/>
    </row>
    <row r="405" spans="5:18" ht="12.75">
      <c r="E405" s="87"/>
      <c r="F405" s="87"/>
      <c r="I405" s="87"/>
      <c r="J405" s="87"/>
      <c r="L405" s="87"/>
      <c r="O405" s="87"/>
      <c r="P405" s="87"/>
      <c r="Q405" s="87"/>
      <c r="R405" s="87"/>
    </row>
    <row r="406" spans="5:18" ht="12.75">
      <c r="E406" s="87"/>
      <c r="F406" s="87"/>
      <c r="I406" s="87"/>
      <c r="J406" s="87"/>
      <c r="L406" s="87"/>
      <c r="O406" s="87"/>
      <c r="P406" s="87"/>
      <c r="Q406" s="87"/>
      <c r="R406" s="87"/>
    </row>
    <row r="407" spans="5:18" ht="12.75">
      <c r="E407" s="87"/>
      <c r="F407" s="87"/>
      <c r="I407" s="87"/>
      <c r="J407" s="87"/>
      <c r="L407" s="87"/>
      <c r="O407" s="87"/>
      <c r="P407" s="87"/>
      <c r="Q407" s="87"/>
      <c r="R407" s="87"/>
    </row>
    <row r="408" spans="5:18" ht="12.75">
      <c r="E408" s="87"/>
      <c r="F408" s="87"/>
      <c r="I408" s="87"/>
      <c r="J408" s="87"/>
      <c r="L408" s="87"/>
      <c r="O408" s="87"/>
      <c r="P408" s="87"/>
      <c r="Q408" s="87"/>
      <c r="R408" s="87"/>
    </row>
    <row r="409" spans="5:18" ht="12.75">
      <c r="E409" s="87"/>
      <c r="F409" s="87"/>
      <c r="I409" s="87"/>
      <c r="J409" s="87"/>
      <c r="L409" s="87"/>
      <c r="O409" s="87"/>
      <c r="P409" s="87"/>
      <c r="Q409" s="87"/>
      <c r="R409" s="87"/>
    </row>
    <row r="410" spans="5:18" ht="12.75">
      <c r="E410" s="87"/>
      <c r="F410" s="87"/>
      <c r="I410" s="87"/>
      <c r="J410" s="87"/>
      <c r="L410" s="87"/>
      <c r="O410" s="87"/>
      <c r="P410" s="87"/>
      <c r="Q410" s="87"/>
      <c r="R410" s="87"/>
    </row>
    <row r="411" spans="5:18" ht="12.75">
      <c r="E411" s="87"/>
      <c r="F411" s="87"/>
      <c r="I411" s="87"/>
      <c r="J411" s="87"/>
      <c r="L411" s="87"/>
      <c r="O411" s="87"/>
      <c r="P411" s="87"/>
      <c r="Q411" s="87"/>
      <c r="R411" s="87"/>
    </row>
    <row r="412" spans="5:18" ht="12.75">
      <c r="E412" s="87"/>
      <c r="F412" s="87"/>
      <c r="I412" s="87"/>
      <c r="J412" s="87"/>
      <c r="L412" s="87"/>
      <c r="O412" s="87"/>
      <c r="P412" s="87"/>
      <c r="Q412" s="87"/>
      <c r="R412" s="87"/>
    </row>
    <row r="413" spans="5:18" ht="12.75">
      <c r="E413" s="87"/>
      <c r="F413" s="87"/>
      <c r="I413" s="87"/>
      <c r="J413" s="87"/>
      <c r="L413" s="87"/>
      <c r="O413" s="87"/>
      <c r="P413" s="87"/>
      <c r="Q413" s="87"/>
      <c r="R413" s="87"/>
    </row>
    <row r="414" spans="5:18" ht="12.75">
      <c r="E414" s="87"/>
      <c r="F414" s="87"/>
      <c r="I414" s="87"/>
      <c r="J414" s="87"/>
      <c r="L414" s="87"/>
      <c r="O414" s="87"/>
      <c r="P414" s="87"/>
      <c r="Q414" s="87"/>
      <c r="R414" s="87"/>
    </row>
    <row r="415" spans="5:18" ht="12.75">
      <c r="E415" s="87"/>
      <c r="F415" s="87"/>
      <c r="I415" s="87"/>
      <c r="J415" s="87"/>
      <c r="L415" s="87"/>
      <c r="O415" s="87"/>
      <c r="P415" s="87"/>
      <c r="Q415" s="87"/>
      <c r="R415" s="87"/>
    </row>
    <row r="416" spans="5:18" ht="12.75">
      <c r="E416" s="87"/>
      <c r="F416" s="87"/>
      <c r="I416" s="87"/>
      <c r="J416" s="87"/>
      <c r="L416" s="87"/>
      <c r="O416" s="87"/>
      <c r="P416" s="87"/>
      <c r="Q416" s="87"/>
      <c r="R416" s="87"/>
    </row>
    <row r="417" spans="5:18" ht="12.75">
      <c r="E417" s="87"/>
      <c r="F417" s="87"/>
      <c r="I417" s="87"/>
      <c r="J417" s="87"/>
      <c r="L417" s="87"/>
      <c r="O417" s="87"/>
      <c r="P417" s="87"/>
      <c r="Q417" s="87"/>
      <c r="R417" s="87"/>
    </row>
    <row r="418" spans="5:18" ht="12.75">
      <c r="E418" s="87"/>
      <c r="F418" s="87"/>
      <c r="I418" s="87"/>
      <c r="J418" s="87"/>
      <c r="L418" s="87"/>
      <c r="O418" s="87"/>
      <c r="P418" s="87"/>
      <c r="Q418" s="87"/>
      <c r="R418" s="87"/>
    </row>
    <row r="419" spans="5:18" ht="12.75">
      <c r="E419" s="87"/>
      <c r="F419" s="87"/>
      <c r="I419" s="87"/>
      <c r="J419" s="87"/>
      <c r="L419" s="87"/>
      <c r="O419" s="87"/>
      <c r="P419" s="87"/>
      <c r="Q419" s="87"/>
      <c r="R419" s="87"/>
    </row>
    <row r="420" spans="5:18" ht="12.75">
      <c r="E420" s="87"/>
      <c r="F420" s="87"/>
      <c r="I420" s="87"/>
      <c r="J420" s="87"/>
      <c r="L420" s="87"/>
      <c r="O420" s="87"/>
      <c r="P420" s="87"/>
      <c r="Q420" s="87"/>
      <c r="R420" s="87"/>
    </row>
    <row r="421" spans="5:18" ht="12.75">
      <c r="E421" s="87"/>
      <c r="F421" s="87"/>
      <c r="I421" s="87"/>
      <c r="J421" s="87"/>
      <c r="L421" s="87"/>
      <c r="O421" s="87"/>
      <c r="P421" s="87"/>
      <c r="Q421" s="87"/>
      <c r="R421" s="87"/>
    </row>
    <row r="422" spans="5:18" ht="12.75">
      <c r="E422" s="87"/>
      <c r="F422" s="87"/>
      <c r="I422" s="87"/>
      <c r="J422" s="87"/>
      <c r="L422" s="87"/>
      <c r="O422" s="87"/>
      <c r="P422" s="87"/>
      <c r="Q422" s="87"/>
      <c r="R422" s="87"/>
    </row>
    <row r="423" spans="5:18" ht="12.75">
      <c r="E423" s="87"/>
      <c r="F423" s="87"/>
      <c r="I423" s="87"/>
      <c r="J423" s="87"/>
      <c r="L423" s="87"/>
      <c r="O423" s="87"/>
      <c r="P423" s="87"/>
      <c r="Q423" s="87"/>
      <c r="R423" s="87"/>
    </row>
    <row r="424" spans="5:18" ht="12.75">
      <c r="E424" s="87"/>
      <c r="F424" s="87"/>
      <c r="I424" s="87"/>
      <c r="J424" s="87"/>
      <c r="L424" s="87"/>
      <c r="O424" s="87"/>
      <c r="P424" s="87"/>
      <c r="Q424" s="87"/>
      <c r="R424" s="87"/>
    </row>
    <row r="425" spans="5:18" ht="12.75">
      <c r="E425" s="87"/>
      <c r="F425" s="87"/>
      <c r="I425" s="87"/>
      <c r="J425" s="87"/>
      <c r="L425" s="87"/>
      <c r="O425" s="87"/>
      <c r="P425" s="87"/>
      <c r="Q425" s="87"/>
      <c r="R425" s="87"/>
    </row>
    <row r="426" spans="5:18" ht="12.75">
      <c r="E426" s="87"/>
      <c r="F426" s="87"/>
      <c r="I426" s="87"/>
      <c r="J426" s="87"/>
      <c r="L426" s="87"/>
      <c r="O426" s="87"/>
      <c r="P426" s="87"/>
      <c r="Q426" s="87"/>
      <c r="R426" s="87"/>
    </row>
    <row r="427" spans="5:18" ht="12.75">
      <c r="E427" s="87"/>
      <c r="F427" s="87"/>
      <c r="I427" s="87"/>
      <c r="J427" s="87"/>
      <c r="L427" s="87"/>
      <c r="O427" s="87"/>
      <c r="P427" s="87"/>
      <c r="Q427" s="87"/>
      <c r="R427" s="87"/>
    </row>
    <row r="428" spans="5:18" ht="12.75">
      <c r="E428" s="87"/>
      <c r="F428" s="87"/>
      <c r="I428" s="87"/>
      <c r="J428" s="87"/>
      <c r="L428" s="87"/>
      <c r="O428" s="87"/>
      <c r="P428" s="87"/>
      <c r="Q428" s="87"/>
      <c r="R428" s="87"/>
    </row>
    <row r="429" spans="5:18" ht="12.75">
      <c r="E429" s="87"/>
      <c r="F429" s="87"/>
      <c r="I429" s="87"/>
      <c r="J429" s="87"/>
      <c r="L429" s="87"/>
      <c r="O429" s="87"/>
      <c r="P429" s="87"/>
      <c r="Q429" s="87"/>
      <c r="R429" s="87"/>
    </row>
    <row r="430" spans="5:18" ht="12.75">
      <c r="E430" s="87"/>
      <c r="F430" s="87"/>
      <c r="I430" s="87"/>
      <c r="J430" s="87"/>
      <c r="L430" s="87"/>
      <c r="O430" s="87"/>
      <c r="P430" s="87"/>
      <c r="Q430" s="87"/>
      <c r="R430" s="87"/>
    </row>
    <row r="431" spans="5:18" ht="12.75">
      <c r="E431" s="87"/>
      <c r="F431" s="87"/>
      <c r="I431" s="87"/>
      <c r="J431" s="87"/>
      <c r="L431" s="87"/>
      <c r="O431" s="87"/>
      <c r="P431" s="87"/>
      <c r="Q431" s="87"/>
      <c r="R431" s="87"/>
    </row>
    <row r="432" spans="5:18" ht="12.75">
      <c r="E432" s="87"/>
      <c r="F432" s="87"/>
      <c r="I432" s="87"/>
      <c r="J432" s="87"/>
      <c r="L432" s="87"/>
      <c r="O432" s="87"/>
      <c r="P432" s="87"/>
      <c r="Q432" s="87"/>
      <c r="R432" s="87"/>
    </row>
    <row r="433" spans="5:18" ht="12.75">
      <c r="E433" s="87"/>
      <c r="F433" s="87"/>
      <c r="I433" s="87"/>
      <c r="J433" s="87"/>
      <c r="L433" s="87"/>
      <c r="O433" s="87"/>
      <c r="P433" s="87"/>
      <c r="Q433" s="87"/>
      <c r="R433" s="87"/>
    </row>
    <row r="434" spans="5:18" ht="12.75">
      <c r="E434" s="87"/>
      <c r="F434" s="87"/>
      <c r="I434" s="87"/>
      <c r="J434" s="87"/>
      <c r="L434" s="87"/>
      <c r="O434" s="87"/>
      <c r="P434" s="87"/>
      <c r="Q434" s="87"/>
      <c r="R434" s="87"/>
    </row>
    <row r="435" spans="5:18" ht="12.75">
      <c r="E435" s="87"/>
      <c r="F435" s="87"/>
      <c r="I435" s="87"/>
      <c r="J435" s="87"/>
      <c r="L435" s="87"/>
      <c r="O435" s="87"/>
      <c r="P435" s="87"/>
      <c r="Q435" s="87"/>
      <c r="R435" s="87"/>
    </row>
    <row r="436" spans="5:18" ht="12.75">
      <c r="E436" s="87"/>
      <c r="F436" s="87"/>
      <c r="I436" s="87"/>
      <c r="J436" s="87"/>
      <c r="L436" s="87"/>
      <c r="O436" s="87"/>
      <c r="P436" s="87"/>
      <c r="Q436" s="87"/>
      <c r="R436" s="87"/>
    </row>
    <row r="437" spans="5:18" ht="12.75">
      <c r="E437" s="87"/>
      <c r="F437" s="87"/>
      <c r="I437" s="87"/>
      <c r="J437" s="87"/>
      <c r="L437" s="87"/>
      <c r="O437" s="87"/>
      <c r="P437" s="87"/>
      <c r="Q437" s="87"/>
      <c r="R437" s="87"/>
    </row>
    <row r="438" spans="5:18" ht="12.75">
      <c r="E438" s="87"/>
      <c r="F438" s="87"/>
      <c r="I438" s="87"/>
      <c r="J438" s="87"/>
      <c r="L438" s="87"/>
      <c r="O438" s="87"/>
      <c r="P438" s="87"/>
      <c r="Q438" s="87"/>
      <c r="R438" s="87"/>
    </row>
    <row r="439" spans="5:18" ht="12.75">
      <c r="E439" s="87"/>
      <c r="F439" s="87"/>
      <c r="I439" s="87"/>
      <c r="J439" s="87"/>
      <c r="L439" s="87"/>
      <c r="O439" s="87"/>
      <c r="P439" s="87"/>
      <c r="Q439" s="87"/>
      <c r="R439" s="87"/>
    </row>
    <row r="440" spans="5:18" ht="12.75">
      <c r="E440" s="87"/>
      <c r="F440" s="87"/>
      <c r="I440" s="87"/>
      <c r="J440" s="87"/>
      <c r="L440" s="87"/>
      <c r="O440" s="87"/>
      <c r="P440" s="87"/>
      <c r="Q440" s="87"/>
      <c r="R440" s="87"/>
    </row>
    <row r="441" spans="5:18" ht="12.75">
      <c r="E441" s="87"/>
      <c r="F441" s="87"/>
      <c r="I441" s="87"/>
      <c r="J441" s="87"/>
      <c r="L441" s="87"/>
      <c r="O441" s="87"/>
      <c r="P441" s="87"/>
      <c r="Q441" s="87"/>
      <c r="R441" s="87"/>
    </row>
    <row r="442" spans="5:18" ht="12.75">
      <c r="E442" s="87"/>
      <c r="F442" s="87"/>
      <c r="I442" s="87"/>
      <c r="J442" s="87"/>
      <c r="L442" s="87"/>
      <c r="O442" s="87"/>
      <c r="P442" s="87"/>
      <c r="Q442" s="87"/>
      <c r="R442" s="87"/>
    </row>
    <row r="443" spans="5:18" ht="12.75">
      <c r="E443" s="87"/>
      <c r="F443" s="87"/>
      <c r="I443" s="87"/>
      <c r="J443" s="87"/>
      <c r="L443" s="87"/>
      <c r="O443" s="87"/>
      <c r="P443" s="87"/>
      <c r="Q443" s="87"/>
      <c r="R443" s="87"/>
    </row>
    <row r="444" spans="5:18" ht="12.75">
      <c r="E444" s="87"/>
      <c r="F444" s="87"/>
      <c r="I444" s="87"/>
      <c r="J444" s="87"/>
      <c r="L444" s="87"/>
      <c r="O444" s="87"/>
      <c r="P444" s="87"/>
      <c r="Q444" s="87"/>
      <c r="R444" s="87"/>
    </row>
    <row r="445" spans="5:18" ht="12.75">
      <c r="E445" s="87"/>
      <c r="F445" s="87"/>
      <c r="I445" s="87"/>
      <c r="J445" s="87"/>
      <c r="L445" s="87"/>
      <c r="O445" s="87"/>
      <c r="P445" s="87"/>
      <c r="Q445" s="87"/>
      <c r="R445" s="87"/>
    </row>
    <row r="446" spans="5:18" ht="12.75">
      <c r="E446" s="87"/>
      <c r="F446" s="87"/>
      <c r="I446" s="87"/>
      <c r="J446" s="87"/>
      <c r="L446" s="87"/>
      <c r="O446" s="87"/>
      <c r="P446" s="87"/>
      <c r="Q446" s="87"/>
      <c r="R446" s="87"/>
    </row>
    <row r="447" spans="5:18" ht="12.75">
      <c r="E447" s="87"/>
      <c r="F447" s="87"/>
      <c r="I447" s="87"/>
      <c r="J447" s="87"/>
      <c r="L447" s="87"/>
      <c r="O447" s="87"/>
      <c r="P447" s="87"/>
      <c r="Q447" s="87"/>
      <c r="R447" s="87"/>
    </row>
    <row r="448" spans="5:18" ht="12.75">
      <c r="E448" s="87"/>
      <c r="F448" s="87"/>
      <c r="I448" s="87"/>
      <c r="J448" s="87"/>
      <c r="L448" s="87"/>
      <c r="O448" s="87"/>
      <c r="P448" s="87"/>
      <c r="Q448" s="87"/>
      <c r="R448" s="87"/>
    </row>
    <row r="449" spans="5:18" ht="12.75">
      <c r="E449" s="87"/>
      <c r="F449" s="87"/>
      <c r="I449" s="87"/>
      <c r="J449" s="87"/>
      <c r="L449" s="87"/>
      <c r="O449" s="87"/>
      <c r="P449" s="87"/>
      <c r="Q449" s="87"/>
      <c r="R449" s="87"/>
    </row>
    <row r="450" spans="5:18" ht="12.75">
      <c r="E450" s="87"/>
      <c r="F450" s="87"/>
      <c r="I450" s="87"/>
      <c r="J450" s="87"/>
      <c r="L450" s="87"/>
      <c r="O450" s="87"/>
      <c r="P450" s="87"/>
      <c r="Q450" s="87"/>
      <c r="R450" s="87"/>
    </row>
    <row r="451" spans="5:18" ht="12.75">
      <c r="E451" s="87"/>
      <c r="F451" s="87"/>
      <c r="I451" s="87"/>
      <c r="J451" s="87"/>
      <c r="L451" s="87"/>
      <c r="O451" s="87"/>
      <c r="P451" s="87"/>
      <c r="Q451" s="87"/>
      <c r="R451" s="87"/>
    </row>
    <row r="452" spans="5:18" ht="12.75">
      <c r="E452" s="87"/>
      <c r="F452" s="87"/>
      <c r="I452" s="87"/>
      <c r="J452" s="87"/>
      <c r="L452" s="87"/>
      <c r="O452" s="87"/>
      <c r="P452" s="87"/>
      <c r="Q452" s="87"/>
      <c r="R452" s="87"/>
    </row>
    <row r="453" spans="5:18" ht="12.75">
      <c r="E453" s="87"/>
      <c r="F453" s="87"/>
      <c r="I453" s="87"/>
      <c r="J453" s="87"/>
      <c r="L453" s="87"/>
      <c r="O453" s="87"/>
      <c r="P453" s="87"/>
      <c r="Q453" s="87"/>
      <c r="R453" s="87"/>
    </row>
    <row r="454" spans="5:18" ht="12.75">
      <c r="E454" s="87"/>
      <c r="F454" s="87"/>
      <c r="I454" s="87"/>
      <c r="J454" s="87"/>
      <c r="L454" s="87"/>
      <c r="O454" s="87"/>
      <c r="P454" s="87"/>
      <c r="Q454" s="87"/>
      <c r="R454" s="87"/>
    </row>
    <row r="455" spans="5:18" ht="12.75">
      <c r="E455" s="87"/>
      <c r="F455" s="87"/>
      <c r="I455" s="87"/>
      <c r="J455" s="87"/>
      <c r="L455" s="87"/>
      <c r="O455" s="87"/>
      <c r="P455" s="87"/>
      <c r="Q455" s="87"/>
      <c r="R455" s="87"/>
    </row>
    <row r="456" spans="5:18" ht="12.75">
      <c r="E456" s="87"/>
      <c r="F456" s="87"/>
      <c r="I456" s="87"/>
      <c r="J456" s="87"/>
      <c r="L456" s="87"/>
      <c r="O456" s="87"/>
      <c r="P456" s="87"/>
      <c r="Q456" s="87"/>
      <c r="R456" s="87"/>
    </row>
    <row r="457" spans="5:18" ht="12.75">
      <c r="E457" s="87"/>
      <c r="F457" s="87"/>
      <c r="I457" s="87"/>
      <c r="J457" s="87"/>
      <c r="L457" s="87"/>
      <c r="O457" s="87"/>
      <c r="P457" s="87"/>
      <c r="Q457" s="87"/>
      <c r="R457" s="87"/>
    </row>
    <row r="458" spans="5:18" ht="12.75">
      <c r="E458" s="87"/>
      <c r="F458" s="87"/>
      <c r="I458" s="87"/>
      <c r="J458" s="87"/>
      <c r="L458" s="87"/>
      <c r="O458" s="87"/>
      <c r="P458" s="87"/>
      <c r="Q458" s="87"/>
      <c r="R458" s="87"/>
    </row>
    <row r="459" spans="5:18" ht="12.75">
      <c r="E459" s="87"/>
      <c r="F459" s="87"/>
      <c r="I459" s="87"/>
      <c r="J459" s="87"/>
      <c r="L459" s="87"/>
      <c r="O459" s="87"/>
      <c r="P459" s="87"/>
      <c r="Q459" s="87"/>
      <c r="R459" s="87"/>
    </row>
    <row r="460" spans="5:18" ht="12.75">
      <c r="E460" s="87"/>
      <c r="F460" s="87"/>
      <c r="I460" s="87"/>
      <c r="J460" s="87"/>
      <c r="L460" s="87"/>
      <c r="O460" s="87"/>
      <c r="P460" s="87"/>
      <c r="Q460" s="87"/>
      <c r="R460" s="87"/>
    </row>
    <row r="461" spans="5:18" ht="12.75">
      <c r="E461" s="87"/>
      <c r="F461" s="87"/>
      <c r="I461" s="87"/>
      <c r="J461" s="87"/>
      <c r="L461" s="87"/>
      <c r="O461" s="87"/>
      <c r="P461" s="87"/>
      <c r="Q461" s="87"/>
      <c r="R461" s="87"/>
    </row>
    <row r="462" spans="5:18" ht="12.75">
      <c r="E462" s="87"/>
      <c r="F462" s="87"/>
      <c r="I462" s="87"/>
      <c r="J462" s="87"/>
      <c r="L462" s="87"/>
      <c r="O462" s="87"/>
      <c r="P462" s="87"/>
      <c r="Q462" s="87"/>
      <c r="R462" s="87"/>
    </row>
    <row r="463" spans="5:18" ht="12.75">
      <c r="E463" s="87"/>
      <c r="F463" s="87"/>
      <c r="I463" s="87"/>
      <c r="J463" s="87"/>
      <c r="L463" s="87"/>
      <c r="O463" s="87"/>
      <c r="P463" s="87"/>
      <c r="Q463" s="87"/>
      <c r="R463" s="87"/>
    </row>
    <row r="464" spans="5:18" ht="12.75">
      <c r="E464" s="87"/>
      <c r="F464" s="87"/>
      <c r="I464" s="87"/>
      <c r="J464" s="87"/>
      <c r="L464" s="87"/>
      <c r="O464" s="87"/>
      <c r="P464" s="87"/>
      <c r="Q464" s="87"/>
      <c r="R464" s="87"/>
    </row>
    <row r="465" spans="5:18" ht="12.75">
      <c r="E465" s="87"/>
      <c r="F465" s="87"/>
      <c r="I465" s="87"/>
      <c r="J465" s="87"/>
      <c r="L465" s="87"/>
      <c r="O465" s="87"/>
      <c r="P465" s="87"/>
      <c r="Q465" s="87"/>
      <c r="R465" s="87"/>
    </row>
    <row r="466" spans="5:18" ht="12.75">
      <c r="E466" s="87"/>
      <c r="F466" s="87"/>
      <c r="I466" s="87"/>
      <c r="J466" s="87"/>
      <c r="L466" s="87"/>
      <c r="O466" s="87"/>
      <c r="P466" s="87"/>
      <c r="Q466" s="87"/>
      <c r="R466" s="87"/>
    </row>
    <row r="467" spans="5:18" ht="12.75">
      <c r="E467" s="87"/>
      <c r="F467" s="87"/>
      <c r="I467" s="87"/>
      <c r="J467" s="87"/>
      <c r="L467" s="87"/>
      <c r="O467" s="87"/>
      <c r="P467" s="87"/>
      <c r="Q467" s="87"/>
      <c r="R467" s="87"/>
    </row>
    <row r="468" spans="5:18" ht="12.75">
      <c r="E468" s="87"/>
      <c r="F468" s="87"/>
      <c r="I468" s="87"/>
      <c r="J468" s="87"/>
      <c r="L468" s="87"/>
      <c r="O468" s="87"/>
      <c r="P468" s="87"/>
      <c r="Q468" s="87"/>
      <c r="R468" s="87"/>
    </row>
    <row r="469" spans="5:18" ht="12.75">
      <c r="E469" s="87"/>
      <c r="F469" s="87"/>
      <c r="I469" s="87"/>
      <c r="J469" s="87"/>
      <c r="L469" s="87"/>
      <c r="O469" s="87"/>
      <c r="P469" s="87"/>
      <c r="Q469" s="87"/>
      <c r="R469" s="87"/>
    </row>
    <row r="470" spans="5:18" ht="12.75">
      <c r="E470" s="87"/>
      <c r="F470" s="87"/>
      <c r="I470" s="87"/>
      <c r="J470" s="87"/>
      <c r="L470" s="87"/>
      <c r="O470" s="87"/>
      <c r="P470" s="87"/>
      <c r="Q470" s="87"/>
      <c r="R470" s="87"/>
    </row>
    <row r="471" spans="5:18" ht="12.75">
      <c r="E471" s="87"/>
      <c r="F471" s="87"/>
      <c r="I471" s="87"/>
      <c r="J471" s="87"/>
      <c r="L471" s="87"/>
      <c r="O471" s="87"/>
      <c r="P471" s="87"/>
      <c r="Q471" s="87"/>
      <c r="R471" s="87"/>
    </row>
    <row r="472" spans="5:18" ht="12.75">
      <c r="E472" s="87"/>
      <c r="F472" s="87"/>
      <c r="I472" s="87"/>
      <c r="J472" s="87"/>
      <c r="L472" s="87"/>
      <c r="O472" s="87"/>
      <c r="P472" s="87"/>
      <c r="Q472" s="87"/>
      <c r="R472" s="87"/>
    </row>
    <row r="473" spans="5:18" ht="12.75">
      <c r="E473" s="87"/>
      <c r="F473" s="87"/>
      <c r="I473" s="87"/>
      <c r="J473" s="87"/>
      <c r="L473" s="87"/>
      <c r="O473" s="87"/>
      <c r="P473" s="87"/>
      <c r="Q473" s="87"/>
      <c r="R473" s="87"/>
    </row>
    <row r="474" spans="5:18" ht="12.75">
      <c r="E474" s="87"/>
      <c r="F474" s="87"/>
      <c r="I474" s="87"/>
      <c r="J474" s="87"/>
      <c r="L474" s="87"/>
      <c r="O474" s="87"/>
      <c r="P474" s="87"/>
      <c r="Q474" s="87"/>
      <c r="R474" s="87"/>
    </row>
    <row r="475" spans="5:18" ht="12.75">
      <c r="E475" s="87"/>
      <c r="F475" s="87"/>
      <c r="I475" s="87"/>
      <c r="J475" s="87"/>
      <c r="L475" s="87"/>
      <c r="O475" s="87"/>
      <c r="P475" s="87"/>
      <c r="Q475" s="87"/>
      <c r="R475" s="87"/>
    </row>
    <row r="476" spans="5:18" ht="12.75">
      <c r="E476" s="87"/>
      <c r="F476" s="87"/>
      <c r="I476" s="87"/>
      <c r="J476" s="87"/>
      <c r="L476" s="87"/>
      <c r="O476" s="87"/>
      <c r="P476" s="87"/>
      <c r="Q476" s="87"/>
      <c r="R476" s="87"/>
    </row>
    <row r="477" spans="5:18" ht="12.75">
      <c r="E477" s="87"/>
      <c r="F477" s="87"/>
      <c r="I477" s="87"/>
      <c r="J477" s="87"/>
      <c r="L477" s="87"/>
      <c r="O477" s="87"/>
      <c r="P477" s="87"/>
      <c r="Q477" s="87"/>
      <c r="R477" s="87"/>
    </row>
    <row r="478" spans="5:18" ht="12.75">
      <c r="E478" s="87"/>
      <c r="F478" s="87"/>
      <c r="I478" s="87"/>
      <c r="J478" s="87"/>
      <c r="L478" s="87"/>
      <c r="O478" s="87"/>
      <c r="P478" s="87"/>
      <c r="Q478" s="87"/>
      <c r="R478" s="87"/>
    </row>
    <row r="479" spans="5:18" ht="12.75">
      <c r="E479" s="87"/>
      <c r="F479" s="87"/>
      <c r="I479" s="87"/>
      <c r="J479" s="87"/>
      <c r="L479" s="87"/>
      <c r="O479" s="87"/>
      <c r="P479" s="87"/>
      <c r="Q479" s="87"/>
      <c r="R479" s="87"/>
    </row>
    <row r="480" spans="5:18" ht="12.75">
      <c r="E480" s="87"/>
      <c r="F480" s="87"/>
      <c r="I480" s="87"/>
      <c r="J480" s="87"/>
      <c r="L480" s="87"/>
      <c r="O480" s="87"/>
      <c r="P480" s="87"/>
      <c r="Q480" s="87"/>
      <c r="R480" s="87"/>
    </row>
    <row r="481" spans="5:18" ht="12.75">
      <c r="E481" s="87"/>
      <c r="F481" s="87"/>
      <c r="I481" s="87"/>
      <c r="J481" s="87"/>
      <c r="L481" s="87"/>
      <c r="O481" s="87"/>
      <c r="P481" s="87"/>
      <c r="Q481" s="87"/>
      <c r="R481" s="87"/>
    </row>
    <row r="482" spans="5:18" ht="12.75">
      <c r="E482" s="87"/>
      <c r="F482" s="87"/>
      <c r="I482" s="87"/>
      <c r="J482" s="87"/>
      <c r="L482" s="87"/>
      <c r="O482" s="87"/>
      <c r="P482" s="87"/>
      <c r="Q482" s="87"/>
      <c r="R482" s="87"/>
    </row>
    <row r="483" spans="5:18" ht="12.75">
      <c r="E483" s="87"/>
      <c r="F483" s="87"/>
      <c r="I483" s="87"/>
      <c r="J483" s="87"/>
      <c r="L483" s="87"/>
      <c r="O483" s="87"/>
      <c r="P483" s="87"/>
      <c r="Q483" s="87"/>
      <c r="R483" s="87"/>
    </row>
    <row r="484" spans="5:18" ht="12.75">
      <c r="E484" s="87"/>
      <c r="F484" s="87"/>
      <c r="I484" s="87"/>
      <c r="J484" s="87"/>
      <c r="L484" s="87"/>
      <c r="O484" s="87"/>
      <c r="P484" s="87"/>
      <c r="Q484" s="87"/>
      <c r="R484" s="87"/>
    </row>
    <row r="485" spans="5:18" ht="12.75">
      <c r="E485" s="87"/>
      <c r="F485" s="87"/>
      <c r="I485" s="87"/>
      <c r="J485" s="87"/>
      <c r="L485" s="87"/>
      <c r="O485" s="87"/>
      <c r="P485" s="87"/>
      <c r="Q485" s="87"/>
      <c r="R485" s="87"/>
    </row>
    <row r="486" spans="5:18" ht="12.75">
      <c r="E486" s="87"/>
      <c r="F486" s="87"/>
      <c r="I486" s="87"/>
      <c r="J486" s="87"/>
      <c r="L486" s="87"/>
      <c r="O486" s="87"/>
      <c r="P486" s="87"/>
      <c r="Q486" s="87"/>
      <c r="R486" s="87"/>
    </row>
    <row r="487" spans="5:18" ht="12.75">
      <c r="E487" s="87"/>
      <c r="F487" s="87"/>
      <c r="I487" s="87"/>
      <c r="J487" s="87"/>
      <c r="L487" s="87"/>
      <c r="O487" s="87"/>
      <c r="P487" s="87"/>
      <c r="Q487" s="87"/>
      <c r="R487" s="87"/>
    </row>
    <row r="488" spans="5:18" ht="12.75">
      <c r="E488" s="87"/>
      <c r="F488" s="87"/>
      <c r="I488" s="87"/>
      <c r="J488" s="87"/>
      <c r="L488" s="87"/>
      <c r="O488" s="87"/>
      <c r="P488" s="87"/>
      <c r="Q488" s="87"/>
      <c r="R488" s="87"/>
    </row>
    <row r="489" spans="5:18" ht="12.75">
      <c r="E489" s="87"/>
      <c r="F489" s="87"/>
      <c r="I489" s="87"/>
      <c r="J489" s="87"/>
      <c r="L489" s="87"/>
      <c r="O489" s="87"/>
      <c r="P489" s="87"/>
      <c r="Q489" s="87"/>
      <c r="R489" s="87"/>
    </row>
    <row r="490" spans="5:18" ht="12.75">
      <c r="E490" s="87"/>
      <c r="F490" s="87"/>
      <c r="I490" s="87"/>
      <c r="J490" s="87"/>
      <c r="L490" s="87"/>
      <c r="O490" s="87"/>
      <c r="P490" s="87"/>
      <c r="Q490" s="87"/>
      <c r="R490" s="87"/>
    </row>
    <row r="491" spans="5:18" ht="12.75">
      <c r="E491" s="87"/>
      <c r="F491" s="87"/>
      <c r="I491" s="87"/>
      <c r="J491" s="87"/>
      <c r="L491" s="87"/>
      <c r="O491" s="87"/>
      <c r="P491" s="87"/>
      <c r="Q491" s="87"/>
      <c r="R491" s="87"/>
    </row>
    <row r="492" spans="5:18" ht="12.75">
      <c r="E492" s="87"/>
      <c r="F492" s="87"/>
      <c r="I492" s="87"/>
      <c r="J492" s="87"/>
      <c r="L492" s="87"/>
      <c r="O492" s="87"/>
      <c r="P492" s="87"/>
      <c r="Q492" s="87"/>
      <c r="R492" s="87"/>
    </row>
    <row r="493" spans="5:18" ht="12.75">
      <c r="E493" s="87"/>
      <c r="F493" s="87"/>
      <c r="I493" s="87"/>
      <c r="J493" s="87"/>
      <c r="L493" s="87"/>
      <c r="O493" s="87"/>
      <c r="P493" s="87"/>
      <c r="Q493" s="87"/>
      <c r="R493" s="87"/>
    </row>
    <row r="494" spans="5:18" ht="12.75">
      <c r="E494" s="87"/>
      <c r="F494" s="87"/>
      <c r="I494" s="87"/>
      <c r="J494" s="87"/>
      <c r="L494" s="87"/>
      <c r="O494" s="87"/>
      <c r="P494" s="87"/>
      <c r="Q494" s="87"/>
      <c r="R494" s="87"/>
    </row>
    <row r="495" spans="5:18" ht="12.75">
      <c r="E495" s="87"/>
      <c r="F495" s="87"/>
      <c r="I495" s="87"/>
      <c r="J495" s="87"/>
      <c r="L495" s="87"/>
      <c r="O495" s="87"/>
      <c r="P495" s="87"/>
      <c r="Q495" s="87"/>
      <c r="R495" s="87"/>
    </row>
    <row r="496" spans="5:18" ht="12.75">
      <c r="E496" s="87"/>
      <c r="F496" s="87"/>
      <c r="I496" s="87"/>
      <c r="J496" s="87"/>
      <c r="L496" s="87"/>
      <c r="O496" s="87"/>
      <c r="P496" s="87"/>
      <c r="Q496" s="87"/>
      <c r="R496" s="87"/>
    </row>
    <row r="497" spans="5:18" ht="12.75">
      <c r="E497" s="87"/>
      <c r="F497" s="87"/>
      <c r="I497" s="87"/>
      <c r="J497" s="87"/>
      <c r="L497" s="87"/>
      <c r="O497" s="87"/>
      <c r="P497" s="87"/>
      <c r="Q497" s="87"/>
      <c r="R497" s="87"/>
    </row>
    <row r="498" spans="5:18" ht="12.75">
      <c r="E498" s="87"/>
      <c r="F498" s="87"/>
      <c r="I498" s="87"/>
      <c r="J498" s="87"/>
      <c r="L498" s="87"/>
      <c r="O498" s="87"/>
      <c r="P498" s="87"/>
      <c r="Q498" s="87"/>
      <c r="R498" s="87"/>
    </row>
    <row r="499" spans="5:18" ht="12.75">
      <c r="E499" s="87"/>
      <c r="F499" s="87"/>
      <c r="I499" s="87"/>
      <c r="J499" s="87"/>
      <c r="L499" s="87"/>
      <c r="O499" s="87"/>
      <c r="P499" s="87"/>
      <c r="Q499" s="87"/>
      <c r="R499" s="87"/>
    </row>
    <row r="500" spans="5:18" ht="12.75">
      <c r="E500" s="87"/>
      <c r="F500" s="87"/>
      <c r="I500" s="87"/>
      <c r="J500" s="87"/>
      <c r="L500" s="87"/>
      <c r="O500" s="87"/>
      <c r="P500" s="87"/>
      <c r="Q500" s="87"/>
      <c r="R500" s="87"/>
    </row>
    <row r="501" spans="5:18" ht="12.75">
      <c r="E501" s="87"/>
      <c r="F501" s="87"/>
      <c r="I501" s="87"/>
      <c r="J501" s="87"/>
      <c r="L501" s="87"/>
      <c r="O501" s="87"/>
      <c r="P501" s="87"/>
      <c r="Q501" s="87"/>
      <c r="R501" s="87"/>
    </row>
    <row r="502" spans="5:18" ht="12.75">
      <c r="E502" s="87"/>
      <c r="F502" s="87"/>
      <c r="I502" s="87"/>
      <c r="J502" s="87"/>
      <c r="L502" s="87"/>
      <c r="O502" s="87"/>
      <c r="P502" s="87"/>
      <c r="Q502" s="87"/>
      <c r="R502" s="87"/>
    </row>
    <row r="503" spans="5:18" ht="12.75">
      <c r="E503" s="87"/>
      <c r="F503" s="87"/>
      <c r="I503" s="87"/>
      <c r="J503" s="87"/>
      <c r="L503" s="87"/>
      <c r="O503" s="87"/>
      <c r="P503" s="87"/>
      <c r="Q503" s="87"/>
      <c r="R503" s="87"/>
    </row>
    <row r="504" spans="5:18" ht="12.75">
      <c r="E504" s="87"/>
      <c r="F504" s="87"/>
      <c r="I504" s="87"/>
      <c r="J504" s="87"/>
      <c r="L504" s="87"/>
      <c r="O504" s="87"/>
      <c r="P504" s="87"/>
      <c r="Q504" s="87"/>
      <c r="R504" s="87"/>
    </row>
    <row r="505" spans="5:18" ht="12.75">
      <c r="E505" s="87"/>
      <c r="F505" s="87"/>
      <c r="I505" s="87"/>
      <c r="J505" s="87"/>
      <c r="L505" s="87"/>
      <c r="O505" s="87"/>
      <c r="P505" s="87"/>
      <c r="Q505" s="87"/>
      <c r="R505" s="87"/>
    </row>
    <row r="506" spans="5:18" ht="12.75">
      <c r="E506" s="87"/>
      <c r="F506" s="87"/>
      <c r="I506" s="87"/>
      <c r="J506" s="87"/>
      <c r="L506" s="87"/>
      <c r="O506" s="87"/>
      <c r="P506" s="87"/>
      <c r="Q506" s="87"/>
      <c r="R506" s="87"/>
    </row>
    <row r="507" spans="5:18" ht="12.75">
      <c r="E507" s="87"/>
      <c r="F507" s="87"/>
      <c r="I507" s="87"/>
      <c r="J507" s="87"/>
      <c r="L507" s="87"/>
      <c r="O507" s="87"/>
      <c r="P507" s="87"/>
      <c r="Q507" s="87"/>
      <c r="R507" s="87"/>
    </row>
    <row r="508" spans="5:18" ht="12.75">
      <c r="E508" s="87"/>
      <c r="F508" s="87"/>
      <c r="I508" s="87"/>
      <c r="J508" s="87"/>
      <c r="L508" s="87"/>
      <c r="O508" s="87"/>
      <c r="P508" s="87"/>
      <c r="Q508" s="87"/>
      <c r="R508" s="87"/>
    </row>
    <row r="509" spans="5:18" ht="12.75">
      <c r="E509" s="87"/>
      <c r="F509" s="87"/>
      <c r="I509" s="87"/>
      <c r="J509" s="87"/>
      <c r="L509" s="87"/>
      <c r="O509" s="87"/>
      <c r="P509" s="87"/>
      <c r="Q509" s="87"/>
      <c r="R509" s="87"/>
    </row>
    <row r="510" spans="5:18" ht="12.75">
      <c r="E510" s="87"/>
      <c r="F510" s="87"/>
      <c r="I510" s="87"/>
      <c r="J510" s="87"/>
      <c r="L510" s="87"/>
      <c r="O510" s="87"/>
      <c r="P510" s="87"/>
      <c r="Q510" s="87"/>
      <c r="R510" s="87"/>
    </row>
    <row r="511" spans="5:18" ht="12.75">
      <c r="E511" s="87"/>
      <c r="F511" s="87"/>
      <c r="I511" s="87"/>
      <c r="J511" s="87"/>
      <c r="L511" s="87"/>
      <c r="O511" s="87"/>
      <c r="P511" s="87"/>
      <c r="Q511" s="87"/>
      <c r="R511" s="87"/>
    </row>
    <row r="512" spans="5:18" ht="12.75">
      <c r="E512" s="87"/>
      <c r="F512" s="87"/>
      <c r="I512" s="87"/>
      <c r="J512" s="87"/>
      <c r="L512" s="87"/>
      <c r="O512" s="87"/>
      <c r="P512" s="87"/>
      <c r="Q512" s="87"/>
      <c r="R512" s="87"/>
    </row>
    <row r="513" spans="5:18" ht="12.75">
      <c r="E513" s="87"/>
      <c r="F513" s="87"/>
      <c r="I513" s="87"/>
      <c r="J513" s="87"/>
      <c r="L513" s="87"/>
      <c r="O513" s="87"/>
      <c r="P513" s="87"/>
      <c r="Q513" s="87"/>
      <c r="R513" s="87"/>
    </row>
    <row r="514" spans="5:18" ht="12.75">
      <c r="E514" s="87"/>
      <c r="F514" s="87"/>
      <c r="I514" s="87"/>
      <c r="J514" s="87"/>
      <c r="L514" s="87"/>
      <c r="O514" s="87"/>
      <c r="P514" s="87"/>
      <c r="Q514" s="87"/>
      <c r="R514" s="87"/>
    </row>
    <row r="515" spans="5:18" ht="12.75">
      <c r="E515" s="87"/>
      <c r="F515" s="87"/>
      <c r="I515" s="87"/>
      <c r="J515" s="87"/>
      <c r="L515" s="87"/>
      <c r="O515" s="87"/>
      <c r="P515" s="87"/>
      <c r="Q515" s="87"/>
      <c r="R515" s="87"/>
    </row>
    <row r="516" spans="5:18" ht="12.75">
      <c r="E516" s="87"/>
      <c r="F516" s="87"/>
      <c r="I516" s="87"/>
      <c r="J516" s="87"/>
      <c r="L516" s="87"/>
      <c r="O516" s="87"/>
      <c r="P516" s="87"/>
      <c r="Q516" s="87"/>
      <c r="R516" s="87"/>
    </row>
    <row r="517" spans="5:18" ht="12.75">
      <c r="E517" s="87"/>
      <c r="F517" s="87"/>
      <c r="I517" s="87"/>
      <c r="J517" s="87"/>
      <c r="L517" s="87"/>
      <c r="O517" s="87"/>
      <c r="P517" s="87"/>
      <c r="Q517" s="87"/>
      <c r="R517" s="87"/>
    </row>
    <row r="518" spans="5:18" ht="12.75">
      <c r="E518" s="87"/>
      <c r="F518" s="87"/>
      <c r="I518" s="87"/>
      <c r="J518" s="87"/>
      <c r="L518" s="87"/>
      <c r="O518" s="87"/>
      <c r="P518" s="87"/>
      <c r="Q518" s="87"/>
      <c r="R518" s="87"/>
    </row>
    <row r="519" spans="5:18" ht="12.75">
      <c r="E519" s="87"/>
      <c r="F519" s="87"/>
      <c r="I519" s="87"/>
      <c r="J519" s="87"/>
      <c r="L519" s="87"/>
      <c r="O519" s="87"/>
      <c r="P519" s="87"/>
      <c r="Q519" s="87"/>
      <c r="R519" s="87"/>
    </row>
    <row r="520" spans="5:18" ht="12.75">
      <c r="E520" s="87"/>
      <c r="F520" s="87"/>
      <c r="I520" s="87"/>
      <c r="J520" s="87"/>
      <c r="L520" s="87"/>
      <c r="O520" s="87"/>
      <c r="P520" s="87"/>
      <c r="Q520" s="87"/>
      <c r="R520" s="87"/>
    </row>
    <row r="521" spans="5:18" ht="12.75">
      <c r="E521" s="87"/>
      <c r="F521" s="87"/>
      <c r="I521" s="87"/>
      <c r="J521" s="87"/>
      <c r="L521" s="87"/>
      <c r="O521" s="87"/>
      <c r="P521" s="87"/>
      <c r="Q521" s="87"/>
      <c r="R521" s="87"/>
    </row>
    <row r="522" spans="5:18" ht="12.75">
      <c r="E522" s="87"/>
      <c r="F522" s="87"/>
      <c r="I522" s="87"/>
      <c r="J522" s="87"/>
      <c r="L522" s="87"/>
      <c r="O522" s="87"/>
      <c r="P522" s="87"/>
      <c r="Q522" s="87"/>
      <c r="R522" s="87"/>
    </row>
    <row r="523" spans="5:18" ht="12.75">
      <c r="E523" s="87"/>
      <c r="F523" s="87"/>
      <c r="I523" s="87"/>
      <c r="J523" s="87"/>
      <c r="L523" s="87"/>
      <c r="O523" s="87"/>
      <c r="P523" s="87"/>
      <c r="Q523" s="87"/>
      <c r="R523" s="87"/>
    </row>
    <row r="524" spans="5:18" ht="12.75">
      <c r="E524" s="87"/>
      <c r="F524" s="87"/>
      <c r="I524" s="87"/>
      <c r="J524" s="87"/>
      <c r="L524" s="87"/>
      <c r="O524" s="87"/>
      <c r="P524" s="87"/>
      <c r="Q524" s="87"/>
      <c r="R524" s="87"/>
    </row>
    <row r="525" spans="5:18" ht="12.75">
      <c r="E525" s="87"/>
      <c r="F525" s="87"/>
      <c r="I525" s="87"/>
      <c r="J525" s="87"/>
      <c r="L525" s="87"/>
      <c r="O525" s="87"/>
      <c r="P525" s="87"/>
      <c r="Q525" s="87"/>
      <c r="R525" s="87"/>
    </row>
    <row r="526" spans="5:18" ht="12.75">
      <c r="E526" s="87"/>
      <c r="F526" s="87"/>
      <c r="I526" s="87"/>
      <c r="J526" s="87"/>
      <c r="L526" s="87"/>
      <c r="O526" s="87"/>
      <c r="P526" s="87"/>
      <c r="Q526" s="87"/>
      <c r="R526" s="87"/>
    </row>
    <row r="527" spans="5:18" ht="12.75">
      <c r="E527" s="87"/>
      <c r="F527" s="87"/>
      <c r="I527" s="87"/>
      <c r="J527" s="87"/>
      <c r="L527" s="87"/>
      <c r="O527" s="87"/>
      <c r="P527" s="87"/>
      <c r="Q527" s="87"/>
      <c r="R527" s="87"/>
    </row>
    <row r="528" spans="5:18" ht="12.75">
      <c r="E528" s="87"/>
      <c r="F528" s="87"/>
      <c r="I528" s="87"/>
      <c r="J528" s="87"/>
      <c r="L528" s="87"/>
      <c r="O528" s="87"/>
      <c r="P528" s="87"/>
      <c r="Q528" s="87"/>
      <c r="R528" s="87"/>
    </row>
    <row r="529" spans="5:18" ht="12.75">
      <c r="E529" s="87"/>
      <c r="F529" s="87"/>
      <c r="I529" s="87"/>
      <c r="J529" s="87"/>
      <c r="L529" s="87"/>
      <c r="O529" s="87"/>
      <c r="P529" s="87"/>
      <c r="Q529" s="87"/>
      <c r="R529" s="87"/>
    </row>
    <row r="530" spans="5:18" ht="12.75">
      <c r="E530" s="87"/>
      <c r="F530" s="87"/>
      <c r="I530" s="87"/>
      <c r="J530" s="87"/>
      <c r="L530" s="87"/>
      <c r="O530" s="87"/>
      <c r="P530" s="87"/>
      <c r="Q530" s="87"/>
      <c r="R530" s="87"/>
    </row>
    <row r="531" spans="5:18" ht="12.75">
      <c r="E531" s="87"/>
      <c r="F531" s="87"/>
      <c r="I531" s="87"/>
      <c r="J531" s="87"/>
      <c r="L531" s="87"/>
      <c r="O531" s="87"/>
      <c r="P531" s="87"/>
      <c r="Q531" s="87"/>
      <c r="R531" s="87"/>
    </row>
    <row r="532" spans="5:18" ht="12.75">
      <c r="E532" s="87"/>
      <c r="F532" s="87"/>
      <c r="I532" s="87"/>
      <c r="J532" s="87"/>
      <c r="L532" s="87"/>
      <c r="O532" s="87"/>
      <c r="P532" s="87"/>
      <c r="Q532" s="87"/>
      <c r="R532" s="87"/>
    </row>
    <row r="533" spans="5:18" ht="12.75">
      <c r="E533" s="87"/>
      <c r="F533" s="87"/>
      <c r="I533" s="87"/>
      <c r="J533" s="87"/>
      <c r="L533" s="87"/>
      <c r="O533" s="87"/>
      <c r="P533" s="87"/>
      <c r="Q533" s="87"/>
      <c r="R533" s="87"/>
    </row>
    <row r="534" spans="5:18" ht="12.75">
      <c r="E534" s="87"/>
      <c r="F534" s="87"/>
      <c r="I534" s="87"/>
      <c r="J534" s="87"/>
      <c r="L534" s="87"/>
      <c r="O534" s="87"/>
      <c r="P534" s="87"/>
      <c r="Q534" s="87"/>
      <c r="R534" s="87"/>
    </row>
    <row r="535" spans="5:18" ht="12.75">
      <c r="E535" s="87"/>
      <c r="F535" s="87"/>
      <c r="I535" s="87"/>
      <c r="J535" s="87"/>
      <c r="L535" s="87"/>
      <c r="O535" s="87"/>
      <c r="P535" s="87"/>
      <c r="Q535" s="87"/>
      <c r="R535" s="87"/>
    </row>
    <row r="536" spans="5:18" ht="12.75">
      <c r="E536" s="87"/>
      <c r="F536" s="87"/>
      <c r="I536" s="87"/>
      <c r="J536" s="87"/>
      <c r="L536" s="87"/>
      <c r="O536" s="87"/>
      <c r="P536" s="87"/>
      <c r="Q536" s="87"/>
      <c r="R536" s="87"/>
    </row>
    <row r="537" spans="5:18" ht="12.75">
      <c r="E537" s="87"/>
      <c r="F537" s="87"/>
      <c r="I537" s="87"/>
      <c r="J537" s="87"/>
      <c r="L537" s="87"/>
      <c r="O537" s="87"/>
      <c r="P537" s="87"/>
      <c r="Q537" s="87"/>
      <c r="R537" s="87"/>
    </row>
    <row r="538" spans="5:18" ht="12.75">
      <c r="E538" s="87"/>
      <c r="F538" s="87"/>
      <c r="I538" s="87"/>
      <c r="J538" s="87"/>
      <c r="L538" s="87"/>
      <c r="O538" s="87"/>
      <c r="P538" s="87"/>
      <c r="Q538" s="87"/>
      <c r="R538" s="87"/>
    </row>
    <row r="539" spans="5:18" ht="12.75">
      <c r="E539" s="87"/>
      <c r="F539" s="87"/>
      <c r="I539" s="87"/>
      <c r="J539" s="87"/>
      <c r="L539" s="87"/>
      <c r="O539" s="87"/>
      <c r="P539" s="87"/>
      <c r="Q539" s="87"/>
      <c r="R539" s="87"/>
    </row>
    <row r="540" spans="5:18" ht="12.75">
      <c r="E540" s="87"/>
      <c r="F540" s="87"/>
      <c r="I540" s="87"/>
      <c r="J540" s="87"/>
      <c r="L540" s="87"/>
      <c r="O540" s="87"/>
      <c r="P540" s="87"/>
      <c r="Q540" s="87"/>
      <c r="R540" s="87"/>
    </row>
    <row r="541" spans="5:18" ht="12.75">
      <c r="E541" s="87"/>
      <c r="F541" s="87"/>
      <c r="I541" s="87"/>
      <c r="J541" s="87"/>
      <c r="L541" s="87"/>
      <c r="O541" s="87"/>
      <c r="P541" s="87"/>
      <c r="Q541" s="87"/>
      <c r="R541" s="87"/>
    </row>
    <row r="542" spans="5:18" ht="12.75">
      <c r="E542" s="87"/>
      <c r="F542" s="87"/>
      <c r="I542" s="87"/>
      <c r="J542" s="87"/>
      <c r="L542" s="87"/>
      <c r="O542" s="87"/>
      <c r="P542" s="87"/>
      <c r="Q542" s="87"/>
      <c r="R542" s="87"/>
    </row>
    <row r="543" spans="5:18" ht="12.75">
      <c r="E543" s="87"/>
      <c r="F543" s="87"/>
      <c r="I543" s="87"/>
      <c r="J543" s="87"/>
      <c r="L543" s="87"/>
      <c r="O543" s="87"/>
      <c r="P543" s="87"/>
      <c r="Q543" s="87"/>
      <c r="R543" s="87"/>
    </row>
    <row r="544" spans="5:18" ht="12.75">
      <c r="E544" s="87"/>
      <c r="F544" s="87"/>
      <c r="I544" s="87"/>
      <c r="J544" s="87"/>
      <c r="L544" s="87"/>
      <c r="O544" s="87"/>
      <c r="P544" s="87"/>
      <c r="Q544" s="87"/>
      <c r="R544" s="87"/>
    </row>
    <row r="545" spans="5:18" ht="12.75">
      <c r="E545" s="87"/>
      <c r="F545" s="87"/>
      <c r="I545" s="87"/>
      <c r="J545" s="87"/>
      <c r="L545" s="87"/>
      <c r="O545" s="87"/>
      <c r="P545" s="87"/>
      <c r="Q545" s="87"/>
      <c r="R545" s="87"/>
    </row>
    <row r="546" spans="5:18" ht="12.75">
      <c r="E546" s="87"/>
      <c r="F546" s="87"/>
      <c r="I546" s="87"/>
      <c r="J546" s="87"/>
      <c r="L546" s="87"/>
      <c r="O546" s="87"/>
      <c r="P546" s="87"/>
      <c r="Q546" s="87"/>
      <c r="R546" s="87"/>
    </row>
    <row r="547" spans="5:18" ht="12.75">
      <c r="E547" s="87"/>
      <c r="F547" s="87"/>
      <c r="I547" s="87"/>
      <c r="J547" s="87"/>
      <c r="L547" s="87"/>
      <c r="O547" s="87"/>
      <c r="P547" s="87"/>
      <c r="Q547" s="87"/>
      <c r="R547" s="87"/>
    </row>
    <row r="548" spans="5:18" ht="12.75">
      <c r="E548" s="87"/>
      <c r="F548" s="87"/>
      <c r="I548" s="87"/>
      <c r="J548" s="87"/>
      <c r="L548" s="87"/>
      <c r="O548" s="87"/>
      <c r="P548" s="87"/>
      <c r="Q548" s="87"/>
      <c r="R548" s="87"/>
    </row>
    <row r="549" spans="5:18" ht="12.75">
      <c r="E549" s="87"/>
      <c r="F549" s="87"/>
      <c r="I549" s="87"/>
      <c r="J549" s="87"/>
      <c r="L549" s="87"/>
      <c r="O549" s="87"/>
      <c r="P549" s="87"/>
      <c r="Q549" s="87"/>
      <c r="R549" s="87"/>
    </row>
    <row r="550" spans="5:18" ht="12.75">
      <c r="E550" s="87"/>
      <c r="F550" s="87"/>
      <c r="I550" s="87"/>
      <c r="J550" s="87"/>
      <c r="L550" s="87"/>
      <c r="O550" s="87"/>
      <c r="P550" s="87"/>
      <c r="Q550" s="87"/>
      <c r="R550" s="87"/>
    </row>
    <row r="551" spans="5:18" ht="12.75">
      <c r="E551" s="87"/>
      <c r="F551" s="87"/>
      <c r="I551" s="87"/>
      <c r="J551" s="87"/>
      <c r="L551" s="87"/>
      <c r="O551" s="87"/>
      <c r="P551" s="87"/>
      <c r="Q551" s="87"/>
      <c r="R551" s="87"/>
    </row>
    <row r="552" spans="5:18" ht="12.75">
      <c r="E552" s="87"/>
      <c r="F552" s="87"/>
      <c r="I552" s="87"/>
      <c r="J552" s="87"/>
      <c r="L552" s="87"/>
      <c r="O552" s="87"/>
      <c r="P552" s="87"/>
      <c r="Q552" s="87"/>
      <c r="R552" s="87"/>
    </row>
    <row r="553" spans="5:18" ht="12.75">
      <c r="E553" s="87"/>
      <c r="F553" s="87"/>
      <c r="I553" s="87"/>
      <c r="J553" s="87"/>
      <c r="L553" s="87"/>
      <c r="O553" s="87"/>
      <c r="P553" s="87"/>
      <c r="Q553" s="87"/>
      <c r="R553" s="87"/>
    </row>
    <row r="554" spans="5:18" ht="12.75">
      <c r="E554" s="87"/>
      <c r="F554" s="87"/>
      <c r="I554" s="87"/>
      <c r="J554" s="87"/>
      <c r="L554" s="87"/>
      <c r="O554" s="87"/>
      <c r="P554" s="87"/>
      <c r="Q554" s="87"/>
      <c r="R554" s="87"/>
    </row>
    <row r="555" spans="5:18" ht="12.75">
      <c r="E555" s="87"/>
      <c r="F555" s="87"/>
      <c r="I555" s="87"/>
      <c r="J555" s="87"/>
      <c r="L555" s="87"/>
      <c r="O555" s="87"/>
      <c r="P555" s="87"/>
      <c r="Q555" s="87"/>
      <c r="R555" s="87"/>
    </row>
    <row r="556" spans="5:18" ht="12.75">
      <c r="E556" s="87"/>
      <c r="F556" s="87"/>
      <c r="I556" s="87"/>
      <c r="J556" s="87"/>
      <c r="L556" s="87"/>
      <c r="O556" s="87"/>
      <c r="P556" s="87"/>
      <c r="Q556" s="87"/>
      <c r="R556" s="87"/>
    </row>
    <row r="557" spans="5:18" ht="12.75">
      <c r="E557" s="87"/>
      <c r="F557" s="87"/>
      <c r="I557" s="87"/>
      <c r="J557" s="87"/>
      <c r="L557" s="87"/>
      <c r="O557" s="87"/>
      <c r="P557" s="87"/>
      <c r="Q557" s="87"/>
      <c r="R557" s="87"/>
    </row>
    <row r="558" spans="5:18" ht="12.75">
      <c r="E558" s="87"/>
      <c r="F558" s="87"/>
      <c r="I558" s="87"/>
      <c r="J558" s="87"/>
      <c r="L558" s="87"/>
      <c r="O558" s="87"/>
      <c r="P558" s="87"/>
      <c r="Q558" s="87"/>
      <c r="R558" s="87"/>
    </row>
    <row r="559" spans="5:18" ht="12.75">
      <c r="E559" s="87"/>
      <c r="F559" s="87"/>
      <c r="I559" s="87"/>
      <c r="J559" s="87"/>
      <c r="L559" s="87"/>
      <c r="O559" s="87"/>
      <c r="P559" s="87"/>
      <c r="Q559" s="87"/>
      <c r="R559" s="87"/>
    </row>
    <row r="560" spans="5:18" ht="12.75">
      <c r="E560" s="87"/>
      <c r="F560" s="87"/>
      <c r="I560" s="87"/>
      <c r="J560" s="87"/>
      <c r="L560" s="87"/>
      <c r="O560" s="87"/>
      <c r="P560" s="87"/>
      <c r="Q560" s="87"/>
      <c r="R560" s="87"/>
    </row>
    <row r="561" spans="5:18" ht="12.75">
      <c r="E561" s="87"/>
      <c r="F561" s="87"/>
      <c r="I561" s="87"/>
      <c r="J561" s="87"/>
      <c r="L561" s="87"/>
      <c r="O561" s="87"/>
      <c r="P561" s="87"/>
      <c r="Q561" s="87"/>
      <c r="R561" s="87"/>
    </row>
    <row r="562" spans="5:18" ht="12.75">
      <c r="E562" s="87"/>
      <c r="F562" s="87"/>
      <c r="I562" s="87"/>
      <c r="J562" s="87"/>
      <c r="L562" s="87"/>
      <c r="O562" s="87"/>
      <c r="P562" s="87"/>
      <c r="Q562" s="87"/>
      <c r="R562" s="87"/>
    </row>
    <row r="563" spans="5:18" ht="12.75">
      <c r="E563" s="87"/>
      <c r="F563" s="87"/>
      <c r="I563" s="87"/>
      <c r="J563" s="87"/>
      <c r="L563" s="87"/>
      <c r="O563" s="87"/>
      <c r="P563" s="87"/>
      <c r="Q563" s="87"/>
      <c r="R563" s="87"/>
    </row>
    <row r="564" spans="5:18" ht="12.75">
      <c r="E564" s="87"/>
      <c r="F564" s="87"/>
      <c r="I564" s="87"/>
      <c r="J564" s="87"/>
      <c r="L564" s="87"/>
      <c r="O564" s="87"/>
      <c r="P564" s="87"/>
      <c r="Q564" s="87"/>
      <c r="R564" s="87"/>
    </row>
    <row r="565" spans="5:18" ht="12.75">
      <c r="E565" s="87"/>
      <c r="F565" s="87"/>
      <c r="I565" s="87"/>
      <c r="J565" s="87"/>
      <c r="L565" s="87"/>
      <c r="O565" s="87"/>
      <c r="P565" s="87"/>
      <c r="Q565" s="87"/>
      <c r="R565" s="87"/>
    </row>
    <row r="566" spans="5:18" ht="12.75">
      <c r="E566" s="87"/>
      <c r="F566" s="87"/>
      <c r="I566" s="87"/>
      <c r="J566" s="87"/>
      <c r="L566" s="87"/>
      <c r="O566" s="87"/>
      <c r="P566" s="87"/>
      <c r="Q566" s="87"/>
      <c r="R566" s="87"/>
    </row>
    <row r="567" spans="5:18" ht="12.75">
      <c r="E567" s="87"/>
      <c r="F567" s="87"/>
      <c r="I567" s="87"/>
      <c r="J567" s="87"/>
      <c r="L567" s="87"/>
      <c r="O567" s="87"/>
      <c r="P567" s="87"/>
      <c r="Q567" s="87"/>
      <c r="R567" s="87"/>
    </row>
    <row r="568" spans="5:18" ht="12.75">
      <c r="E568" s="87"/>
      <c r="F568" s="87"/>
      <c r="I568" s="87"/>
      <c r="J568" s="87"/>
      <c r="L568" s="87"/>
      <c r="O568" s="87"/>
      <c r="P568" s="87"/>
      <c r="Q568" s="87"/>
      <c r="R568" s="87"/>
    </row>
    <row r="569" spans="5:18" ht="12.75">
      <c r="E569" s="87"/>
      <c r="F569" s="87"/>
      <c r="I569" s="87"/>
      <c r="J569" s="87"/>
      <c r="L569" s="87"/>
      <c r="O569" s="87"/>
      <c r="P569" s="87"/>
      <c r="Q569" s="87"/>
      <c r="R569" s="87"/>
    </row>
    <row r="570" spans="5:18" ht="12.75">
      <c r="E570" s="87"/>
      <c r="F570" s="87"/>
      <c r="I570" s="87"/>
      <c r="J570" s="87"/>
      <c r="L570" s="87"/>
      <c r="O570" s="87"/>
      <c r="P570" s="87"/>
      <c r="Q570" s="87"/>
      <c r="R570" s="87"/>
    </row>
    <row r="571" spans="5:18" ht="12.75">
      <c r="E571" s="87"/>
      <c r="F571" s="87"/>
      <c r="I571" s="87"/>
      <c r="J571" s="87"/>
      <c r="L571" s="87"/>
      <c r="O571" s="87"/>
      <c r="P571" s="87"/>
      <c r="Q571" s="87"/>
      <c r="R571" s="87"/>
    </row>
    <row r="572" spans="5:18" ht="12.75">
      <c r="E572" s="87"/>
      <c r="F572" s="87"/>
      <c r="I572" s="87"/>
      <c r="J572" s="87"/>
      <c r="L572" s="87"/>
      <c r="O572" s="87"/>
      <c r="P572" s="87"/>
      <c r="Q572" s="87"/>
      <c r="R572" s="87"/>
    </row>
    <row r="573" spans="5:18" ht="12.75">
      <c r="E573" s="87"/>
      <c r="F573" s="87"/>
      <c r="I573" s="87"/>
      <c r="J573" s="87"/>
      <c r="L573" s="87"/>
      <c r="O573" s="87"/>
      <c r="P573" s="87"/>
      <c r="Q573" s="87"/>
      <c r="R573" s="87"/>
    </row>
    <row r="574" spans="5:18" ht="12.75">
      <c r="E574" s="87"/>
      <c r="F574" s="87"/>
      <c r="I574" s="87"/>
      <c r="J574" s="87"/>
      <c r="L574" s="87"/>
      <c r="O574" s="87"/>
      <c r="P574" s="87"/>
      <c r="Q574" s="87"/>
      <c r="R574" s="87"/>
    </row>
    <row r="575" spans="5:18" ht="12.75">
      <c r="E575" s="87"/>
      <c r="F575" s="87"/>
      <c r="I575" s="87"/>
      <c r="J575" s="87"/>
      <c r="L575" s="87"/>
      <c r="O575" s="87"/>
      <c r="P575" s="87"/>
      <c r="Q575" s="87"/>
      <c r="R575" s="87"/>
    </row>
    <row r="576" spans="5:18" ht="12.75">
      <c r="E576" s="87"/>
      <c r="F576" s="87"/>
      <c r="I576" s="87"/>
      <c r="J576" s="87"/>
      <c r="L576" s="87"/>
      <c r="O576" s="87"/>
      <c r="P576" s="87"/>
      <c r="Q576" s="87"/>
      <c r="R576" s="87"/>
    </row>
    <row r="577" spans="5:18" ht="12.75">
      <c r="E577" s="87"/>
      <c r="F577" s="87"/>
      <c r="I577" s="87"/>
      <c r="J577" s="87"/>
      <c r="L577" s="87"/>
      <c r="O577" s="87"/>
      <c r="P577" s="87"/>
      <c r="Q577" s="87"/>
      <c r="R577" s="87"/>
    </row>
    <row r="578" spans="5:18" ht="12.75">
      <c r="E578" s="87"/>
      <c r="F578" s="87"/>
      <c r="I578" s="87"/>
      <c r="J578" s="87"/>
      <c r="L578" s="87"/>
      <c r="O578" s="87"/>
      <c r="P578" s="87"/>
      <c r="Q578" s="87"/>
      <c r="R578" s="87"/>
    </row>
    <row r="579" spans="5:18" ht="12.75">
      <c r="E579" s="87"/>
      <c r="F579" s="87"/>
      <c r="I579" s="87"/>
      <c r="J579" s="87"/>
      <c r="L579" s="87"/>
      <c r="O579" s="87"/>
      <c r="P579" s="87"/>
      <c r="Q579" s="87"/>
      <c r="R579" s="87"/>
    </row>
    <row r="580" spans="5:18" ht="12.75">
      <c r="E580" s="87"/>
      <c r="F580" s="87"/>
      <c r="I580" s="87"/>
      <c r="J580" s="87"/>
      <c r="L580" s="87"/>
      <c r="O580" s="87"/>
      <c r="P580" s="87"/>
      <c r="Q580" s="87"/>
      <c r="R580" s="87"/>
    </row>
    <row r="581" spans="5:18" ht="12.75">
      <c r="E581" s="87"/>
      <c r="F581" s="87"/>
      <c r="I581" s="87"/>
      <c r="J581" s="87"/>
      <c r="L581" s="87"/>
      <c r="O581" s="87"/>
      <c r="P581" s="87"/>
      <c r="Q581" s="87"/>
      <c r="R581" s="87"/>
    </row>
    <row r="582" spans="5:18" ht="12.75">
      <c r="E582" s="87"/>
      <c r="F582" s="87"/>
      <c r="I582" s="87"/>
      <c r="J582" s="87"/>
      <c r="L582" s="87"/>
      <c r="O582" s="87"/>
      <c r="P582" s="87"/>
      <c r="Q582" s="87"/>
      <c r="R582" s="87"/>
    </row>
    <row r="583" spans="5:18" ht="12.75">
      <c r="E583" s="87"/>
      <c r="F583" s="87"/>
      <c r="I583" s="87"/>
      <c r="J583" s="87"/>
      <c r="L583" s="87"/>
      <c r="O583" s="87"/>
      <c r="P583" s="87"/>
      <c r="Q583" s="87"/>
      <c r="R583" s="87"/>
    </row>
    <row r="584" spans="5:18" ht="12.75">
      <c r="E584" s="87"/>
      <c r="F584" s="87"/>
      <c r="I584" s="87"/>
      <c r="J584" s="87"/>
      <c r="L584" s="87"/>
      <c r="O584" s="87"/>
      <c r="P584" s="87"/>
      <c r="Q584" s="87"/>
      <c r="R584" s="87"/>
    </row>
    <row r="585" spans="5:18" ht="12.75">
      <c r="E585" s="87"/>
      <c r="F585" s="87"/>
      <c r="I585" s="87"/>
      <c r="J585" s="87"/>
      <c r="L585" s="87"/>
      <c r="O585" s="87"/>
      <c r="P585" s="87"/>
      <c r="Q585" s="87"/>
      <c r="R585" s="87"/>
    </row>
    <row r="586" spans="5:18" ht="12.75">
      <c r="E586" s="87"/>
      <c r="F586" s="87"/>
      <c r="I586" s="87"/>
      <c r="J586" s="87"/>
      <c r="L586" s="87"/>
      <c r="O586" s="87"/>
      <c r="P586" s="87"/>
      <c r="Q586" s="87"/>
      <c r="R586" s="87"/>
    </row>
    <row r="587" spans="5:18" ht="12.75">
      <c r="E587" s="87"/>
      <c r="F587" s="87"/>
      <c r="I587" s="87"/>
      <c r="J587" s="87"/>
      <c r="L587" s="87"/>
      <c r="O587" s="87"/>
      <c r="P587" s="87"/>
      <c r="Q587" s="87"/>
      <c r="R587" s="87"/>
    </row>
    <row r="588" spans="5:18" ht="12.75">
      <c r="E588" s="87"/>
      <c r="F588" s="87"/>
      <c r="I588" s="87"/>
      <c r="J588" s="87"/>
      <c r="L588" s="87"/>
      <c r="O588" s="87"/>
      <c r="P588" s="87"/>
      <c r="Q588" s="87"/>
      <c r="R588" s="87"/>
    </row>
    <row r="589" spans="5:18" ht="12.75">
      <c r="E589" s="87"/>
      <c r="F589" s="87"/>
      <c r="I589" s="87"/>
      <c r="J589" s="87"/>
      <c r="L589" s="87"/>
      <c r="O589" s="87"/>
      <c r="P589" s="87"/>
      <c r="Q589" s="87"/>
      <c r="R589" s="87"/>
    </row>
    <row r="590" spans="5:18" ht="12.75">
      <c r="E590" s="87"/>
      <c r="F590" s="87"/>
      <c r="I590" s="87"/>
      <c r="J590" s="87"/>
      <c r="L590" s="87"/>
      <c r="O590" s="87"/>
      <c r="P590" s="87"/>
      <c r="Q590" s="87"/>
      <c r="R590" s="87"/>
    </row>
    <row r="591" spans="5:18" ht="12.75">
      <c r="E591" s="87"/>
      <c r="F591" s="87"/>
      <c r="I591" s="87"/>
      <c r="J591" s="87"/>
      <c r="L591" s="87"/>
      <c r="O591" s="87"/>
      <c r="P591" s="87"/>
      <c r="Q591" s="87"/>
      <c r="R591" s="87"/>
    </row>
    <row r="592" spans="5:18" ht="12.75">
      <c r="E592" s="87"/>
      <c r="F592" s="87"/>
      <c r="I592" s="87"/>
      <c r="J592" s="87"/>
      <c r="L592" s="87"/>
      <c r="O592" s="87"/>
      <c r="P592" s="87"/>
      <c r="Q592" s="87"/>
      <c r="R592" s="87"/>
    </row>
    <row r="593" spans="5:18" ht="12.75">
      <c r="E593" s="87"/>
      <c r="F593" s="87"/>
      <c r="I593" s="87"/>
      <c r="J593" s="87"/>
      <c r="L593" s="87"/>
      <c r="O593" s="87"/>
      <c r="P593" s="87"/>
      <c r="Q593" s="87"/>
      <c r="R593" s="87"/>
    </row>
    <row r="594" spans="5:18" ht="12.75">
      <c r="E594" s="87"/>
      <c r="F594" s="87"/>
      <c r="I594" s="87"/>
      <c r="J594" s="87"/>
      <c r="L594" s="87"/>
      <c r="O594" s="87"/>
      <c r="P594" s="87"/>
      <c r="Q594" s="87"/>
      <c r="R594" s="87"/>
    </row>
    <row r="595" spans="5:18" ht="12.75">
      <c r="E595" s="87"/>
      <c r="F595" s="87"/>
      <c r="I595" s="87"/>
      <c r="J595" s="87"/>
      <c r="L595" s="87"/>
      <c r="O595" s="87"/>
      <c r="P595" s="87"/>
      <c r="Q595" s="87"/>
      <c r="R595" s="87"/>
    </row>
    <row r="596" spans="5:18" ht="12.75">
      <c r="E596" s="87"/>
      <c r="F596" s="87"/>
      <c r="I596" s="87"/>
      <c r="J596" s="87"/>
      <c r="L596" s="87"/>
      <c r="O596" s="87"/>
      <c r="P596" s="87"/>
      <c r="Q596" s="87"/>
      <c r="R596" s="87"/>
    </row>
    <row r="597" spans="5:18" ht="12.75">
      <c r="E597" s="87"/>
      <c r="F597" s="87"/>
      <c r="I597" s="87"/>
      <c r="J597" s="87"/>
      <c r="L597" s="87"/>
      <c r="O597" s="87"/>
      <c r="P597" s="87"/>
      <c r="Q597" s="87"/>
      <c r="R597" s="87"/>
    </row>
    <row r="598" spans="5:18" ht="12.75">
      <c r="E598" s="87"/>
      <c r="F598" s="87"/>
      <c r="I598" s="87"/>
      <c r="J598" s="87"/>
      <c r="L598" s="87"/>
      <c r="O598" s="87"/>
      <c r="P598" s="87"/>
      <c r="Q598" s="87"/>
      <c r="R598" s="87"/>
    </row>
    <row r="599" spans="5:18" ht="12.75">
      <c r="E599" s="87"/>
      <c r="F599" s="87"/>
      <c r="I599" s="87"/>
      <c r="J599" s="87"/>
      <c r="L599" s="87"/>
      <c r="O599" s="87"/>
      <c r="P599" s="87"/>
      <c r="Q599" s="87"/>
      <c r="R599" s="87"/>
    </row>
    <row r="600" spans="5:18" ht="12.75">
      <c r="E600" s="87"/>
      <c r="F600" s="87"/>
      <c r="I600" s="87"/>
      <c r="J600" s="87"/>
      <c r="L600" s="87"/>
      <c r="O600" s="87"/>
      <c r="P600" s="87"/>
      <c r="Q600" s="87"/>
      <c r="R600" s="87"/>
    </row>
    <row r="601" spans="5:18" ht="12.75">
      <c r="E601" s="87"/>
      <c r="F601" s="87"/>
      <c r="I601" s="87"/>
      <c r="J601" s="87"/>
      <c r="L601" s="87"/>
      <c r="O601" s="87"/>
      <c r="P601" s="87"/>
      <c r="Q601" s="87"/>
      <c r="R601" s="87"/>
    </row>
    <row r="602" spans="5:18" ht="12.75">
      <c r="E602" s="87"/>
      <c r="F602" s="87"/>
      <c r="I602" s="87"/>
      <c r="J602" s="87"/>
      <c r="L602" s="87"/>
      <c r="O602" s="87"/>
      <c r="P602" s="87"/>
      <c r="Q602" s="87"/>
      <c r="R602" s="87"/>
    </row>
    <row r="603" spans="5:18" ht="12.75">
      <c r="E603" s="87"/>
      <c r="F603" s="87"/>
      <c r="I603" s="87"/>
      <c r="J603" s="87"/>
      <c r="L603" s="87"/>
      <c r="O603" s="87"/>
      <c r="P603" s="87"/>
      <c r="Q603" s="87"/>
      <c r="R603" s="87"/>
    </row>
    <row r="604" spans="5:18" ht="12.75">
      <c r="E604" s="87"/>
      <c r="F604" s="87"/>
      <c r="I604" s="87"/>
      <c r="J604" s="87"/>
      <c r="L604" s="87"/>
      <c r="O604" s="87"/>
      <c r="P604" s="87"/>
      <c r="Q604" s="87"/>
      <c r="R604" s="87"/>
    </row>
    <row r="605" spans="5:18" ht="12.75">
      <c r="E605" s="87"/>
      <c r="F605" s="87"/>
      <c r="I605" s="87"/>
      <c r="J605" s="87"/>
      <c r="L605" s="87"/>
      <c r="O605" s="87"/>
      <c r="P605" s="87"/>
      <c r="Q605" s="87"/>
      <c r="R605" s="87"/>
    </row>
    <row r="606" spans="5:18" ht="12.75">
      <c r="E606" s="87"/>
      <c r="F606" s="87"/>
      <c r="I606" s="87"/>
      <c r="J606" s="87"/>
      <c r="L606" s="87"/>
      <c r="O606" s="87"/>
      <c r="P606" s="87"/>
      <c r="Q606" s="87"/>
      <c r="R606" s="87"/>
    </row>
    <row r="607" spans="5:18" ht="12.75">
      <c r="E607" s="87"/>
      <c r="F607" s="87"/>
      <c r="I607" s="87"/>
      <c r="J607" s="87"/>
      <c r="L607" s="87"/>
      <c r="O607" s="87"/>
      <c r="P607" s="87"/>
      <c r="Q607" s="87"/>
      <c r="R607" s="87"/>
    </row>
    <row r="608" spans="5:18" ht="12.75">
      <c r="E608" s="87"/>
      <c r="F608" s="87"/>
      <c r="I608" s="87"/>
      <c r="J608" s="87"/>
      <c r="L608" s="87"/>
      <c r="O608" s="87"/>
      <c r="P608" s="87"/>
      <c r="Q608" s="87"/>
      <c r="R608" s="87"/>
    </row>
    <row r="609" spans="5:18" ht="12.75">
      <c r="E609" s="87"/>
      <c r="F609" s="87"/>
      <c r="I609" s="87"/>
      <c r="J609" s="87"/>
      <c r="L609" s="87"/>
      <c r="O609" s="87"/>
      <c r="P609" s="87"/>
      <c r="Q609" s="87"/>
      <c r="R609" s="87"/>
    </row>
    <row r="610" spans="5:18" ht="12.75">
      <c r="E610" s="87"/>
      <c r="F610" s="87"/>
      <c r="I610" s="87"/>
      <c r="J610" s="87"/>
      <c r="L610" s="87"/>
      <c r="O610" s="87"/>
      <c r="P610" s="87"/>
      <c r="Q610" s="87"/>
      <c r="R610" s="87"/>
    </row>
    <row r="611" spans="5:18" ht="12.75">
      <c r="E611" s="87"/>
      <c r="F611" s="87"/>
      <c r="I611" s="87"/>
      <c r="J611" s="87"/>
      <c r="L611" s="87"/>
      <c r="O611" s="87"/>
      <c r="P611" s="87"/>
      <c r="Q611" s="87"/>
      <c r="R611" s="87"/>
    </row>
    <row r="612" spans="5:18" ht="12.75">
      <c r="E612" s="87"/>
      <c r="F612" s="87"/>
      <c r="I612" s="87"/>
      <c r="J612" s="87"/>
      <c r="L612" s="87"/>
      <c r="O612" s="87"/>
      <c r="P612" s="87"/>
      <c r="Q612" s="87"/>
      <c r="R612" s="87"/>
    </row>
    <row r="613" spans="5:18" ht="12.75">
      <c r="E613" s="87"/>
      <c r="F613" s="87"/>
      <c r="I613" s="87"/>
      <c r="J613" s="87"/>
      <c r="L613" s="87"/>
      <c r="O613" s="87"/>
      <c r="P613" s="87"/>
      <c r="Q613" s="87"/>
      <c r="R613" s="87"/>
    </row>
    <row r="614" spans="5:18" ht="12.75">
      <c r="E614" s="87"/>
      <c r="F614" s="87"/>
      <c r="I614" s="87"/>
      <c r="J614" s="87"/>
      <c r="L614" s="87"/>
      <c r="O614" s="87"/>
      <c r="P614" s="87"/>
      <c r="Q614" s="87"/>
      <c r="R614" s="87"/>
    </row>
    <row r="615" spans="5:18" ht="12.75">
      <c r="E615" s="87"/>
      <c r="F615" s="87"/>
      <c r="I615" s="87"/>
      <c r="J615" s="87"/>
      <c r="L615" s="87"/>
      <c r="O615" s="87"/>
      <c r="P615" s="87"/>
      <c r="Q615" s="87"/>
      <c r="R615" s="87"/>
    </row>
    <row r="616" spans="5:18" ht="12.75">
      <c r="E616" s="87"/>
      <c r="F616" s="87"/>
      <c r="I616" s="87"/>
      <c r="J616" s="87"/>
      <c r="L616" s="87"/>
      <c r="O616" s="87"/>
      <c r="P616" s="87"/>
      <c r="Q616" s="87"/>
      <c r="R616" s="87"/>
    </row>
    <row r="617" spans="5:18" ht="12.75">
      <c r="E617" s="87"/>
      <c r="F617" s="87"/>
      <c r="I617" s="87"/>
      <c r="J617" s="87"/>
      <c r="L617" s="87"/>
      <c r="O617" s="87"/>
      <c r="P617" s="87"/>
      <c r="Q617" s="87"/>
      <c r="R617" s="87"/>
    </row>
    <row r="618" spans="5:18" ht="12.75">
      <c r="E618" s="87"/>
      <c r="F618" s="87"/>
      <c r="I618" s="87"/>
      <c r="J618" s="87"/>
      <c r="L618" s="87"/>
      <c r="O618" s="87"/>
      <c r="P618" s="87"/>
      <c r="Q618" s="87"/>
      <c r="R618" s="87"/>
    </row>
    <row r="619" spans="5:18" ht="12.75">
      <c r="E619" s="87"/>
      <c r="F619" s="87"/>
      <c r="I619" s="87"/>
      <c r="J619" s="87"/>
      <c r="L619" s="87"/>
      <c r="O619" s="87"/>
      <c r="P619" s="87"/>
      <c r="Q619" s="87"/>
      <c r="R619" s="87"/>
    </row>
    <row r="620" spans="5:18" ht="12.75">
      <c r="E620" s="87"/>
      <c r="F620" s="87"/>
      <c r="I620" s="87"/>
      <c r="J620" s="87"/>
      <c r="L620" s="87"/>
      <c r="O620" s="87"/>
      <c r="P620" s="87"/>
      <c r="Q620" s="87"/>
      <c r="R620" s="87"/>
    </row>
    <row r="621" spans="5:18" ht="12.75">
      <c r="E621" s="87"/>
      <c r="F621" s="87"/>
      <c r="I621" s="87"/>
      <c r="J621" s="87"/>
      <c r="L621" s="87"/>
      <c r="O621" s="87"/>
      <c r="P621" s="87"/>
      <c r="Q621" s="87"/>
      <c r="R621" s="87"/>
    </row>
    <row r="622" spans="5:18" ht="12.75">
      <c r="E622" s="87"/>
      <c r="F622" s="87"/>
      <c r="I622" s="87"/>
      <c r="J622" s="87"/>
      <c r="L622" s="87"/>
      <c r="O622" s="87"/>
      <c r="P622" s="87"/>
      <c r="Q622" s="87"/>
      <c r="R622" s="87"/>
    </row>
    <row r="623" spans="5:18" ht="12.75">
      <c r="E623" s="87"/>
      <c r="F623" s="87"/>
      <c r="I623" s="87"/>
      <c r="J623" s="87"/>
      <c r="L623" s="87"/>
      <c r="O623" s="87"/>
      <c r="P623" s="87"/>
      <c r="Q623" s="87"/>
      <c r="R623" s="87"/>
    </row>
    <row r="624" spans="5:18" ht="12.75">
      <c r="E624" s="87"/>
      <c r="F624" s="87"/>
      <c r="I624" s="87"/>
      <c r="J624" s="87"/>
      <c r="L624" s="87"/>
      <c r="O624" s="87"/>
      <c r="P624" s="87"/>
      <c r="Q624" s="87"/>
      <c r="R624" s="87"/>
    </row>
    <row r="625" spans="5:18" ht="12.75">
      <c r="E625" s="87"/>
      <c r="F625" s="87"/>
      <c r="I625" s="87"/>
      <c r="J625" s="87"/>
      <c r="L625" s="87"/>
      <c r="O625" s="87"/>
      <c r="P625" s="87"/>
      <c r="Q625" s="87"/>
      <c r="R625" s="87"/>
    </row>
    <row r="626" spans="5:18" ht="12.75">
      <c r="E626" s="87"/>
      <c r="F626" s="87"/>
      <c r="I626" s="87"/>
      <c r="J626" s="87"/>
      <c r="L626" s="87"/>
      <c r="O626" s="87"/>
      <c r="P626" s="87"/>
      <c r="Q626" s="87"/>
      <c r="R626" s="87"/>
    </row>
    <row r="627" spans="5:18" ht="12.75">
      <c r="E627" s="87"/>
      <c r="F627" s="87"/>
      <c r="I627" s="87"/>
      <c r="J627" s="87"/>
      <c r="L627" s="87"/>
      <c r="O627" s="87"/>
      <c r="P627" s="87"/>
      <c r="Q627" s="87"/>
      <c r="R627" s="87"/>
    </row>
    <row r="628" spans="5:18" ht="12.75">
      <c r="E628" s="87"/>
      <c r="F628" s="87"/>
      <c r="I628" s="87"/>
      <c r="J628" s="87"/>
      <c r="L628" s="87"/>
      <c r="O628" s="87"/>
      <c r="P628" s="87"/>
      <c r="Q628" s="87"/>
      <c r="R628" s="87"/>
    </row>
    <row r="629" spans="5:18" ht="12.75">
      <c r="E629" s="87"/>
      <c r="F629" s="87"/>
      <c r="I629" s="87"/>
      <c r="J629" s="87"/>
      <c r="L629" s="87"/>
      <c r="O629" s="87"/>
      <c r="P629" s="87"/>
      <c r="Q629" s="87"/>
      <c r="R629" s="87"/>
    </row>
    <row r="630" spans="5:18" ht="12.75">
      <c r="E630" s="87"/>
      <c r="F630" s="87"/>
      <c r="I630" s="87"/>
      <c r="J630" s="87"/>
      <c r="L630" s="87"/>
      <c r="O630" s="87"/>
      <c r="P630" s="87"/>
      <c r="Q630" s="87"/>
      <c r="R630" s="87"/>
    </row>
    <row r="631" spans="5:18" ht="12.75">
      <c r="E631" s="87"/>
      <c r="F631" s="87"/>
      <c r="I631" s="87"/>
      <c r="J631" s="87"/>
      <c r="L631" s="87"/>
      <c r="O631" s="87"/>
      <c r="P631" s="87"/>
      <c r="Q631" s="87"/>
      <c r="R631" s="87"/>
    </row>
    <row r="632" spans="5:18" ht="12.75">
      <c r="E632" s="87"/>
      <c r="F632" s="87"/>
      <c r="I632" s="87"/>
      <c r="J632" s="87"/>
      <c r="L632" s="87"/>
      <c r="O632" s="87"/>
      <c r="P632" s="87"/>
      <c r="Q632" s="87"/>
      <c r="R632" s="87"/>
    </row>
    <row r="633" spans="5:18" ht="12.75">
      <c r="E633" s="87"/>
      <c r="F633" s="87"/>
      <c r="I633" s="87"/>
      <c r="J633" s="87"/>
      <c r="L633" s="87"/>
      <c r="O633" s="87"/>
      <c r="P633" s="87"/>
      <c r="Q633" s="87"/>
      <c r="R633" s="87"/>
    </row>
    <row r="634" spans="5:18" ht="12.75">
      <c r="E634" s="87"/>
      <c r="F634" s="87"/>
      <c r="I634" s="87"/>
      <c r="J634" s="87"/>
      <c r="L634" s="87"/>
      <c r="O634" s="87"/>
      <c r="P634" s="87"/>
      <c r="Q634" s="87"/>
      <c r="R634" s="87"/>
    </row>
    <row r="635" spans="5:18" ht="12.75">
      <c r="E635" s="87"/>
      <c r="F635" s="87"/>
      <c r="I635" s="87"/>
      <c r="J635" s="87"/>
      <c r="L635" s="87"/>
      <c r="O635" s="87"/>
      <c r="P635" s="87"/>
      <c r="Q635" s="87"/>
      <c r="R635" s="87"/>
    </row>
    <row r="636" spans="5:18" ht="12.75">
      <c r="E636" s="87"/>
      <c r="F636" s="87"/>
      <c r="I636" s="87"/>
      <c r="J636" s="87"/>
      <c r="L636" s="87"/>
      <c r="O636" s="87"/>
      <c r="P636" s="87"/>
      <c r="Q636" s="87"/>
      <c r="R636" s="87"/>
    </row>
    <row r="637" spans="5:18" ht="12.75">
      <c r="E637" s="87"/>
      <c r="F637" s="87"/>
      <c r="I637" s="87"/>
      <c r="J637" s="87"/>
      <c r="L637" s="87"/>
      <c r="O637" s="87"/>
      <c r="P637" s="87"/>
      <c r="Q637" s="87"/>
      <c r="R637" s="87"/>
    </row>
    <row r="638" spans="5:18" ht="12.75">
      <c r="E638" s="87"/>
      <c r="F638" s="87"/>
      <c r="I638" s="87"/>
      <c r="J638" s="87"/>
      <c r="L638" s="87"/>
      <c r="O638" s="87"/>
      <c r="P638" s="87"/>
      <c r="Q638" s="87"/>
      <c r="R638" s="87"/>
    </row>
    <row r="639" spans="5:18" ht="12.75">
      <c r="E639" s="87"/>
      <c r="F639" s="87"/>
      <c r="I639" s="87"/>
      <c r="J639" s="87"/>
      <c r="L639" s="87"/>
      <c r="O639" s="87"/>
      <c r="P639" s="87"/>
      <c r="Q639" s="87"/>
      <c r="R639" s="87"/>
    </row>
    <row r="640" spans="5:18" ht="12.75">
      <c r="E640" s="87"/>
      <c r="F640" s="87"/>
      <c r="I640" s="87"/>
      <c r="J640" s="87"/>
      <c r="L640" s="87"/>
      <c r="O640" s="87"/>
      <c r="P640" s="87"/>
      <c r="Q640" s="87"/>
      <c r="R640" s="87"/>
    </row>
    <row r="641" spans="5:18" ht="12.75">
      <c r="E641" s="87"/>
      <c r="F641" s="87"/>
      <c r="I641" s="87"/>
      <c r="J641" s="87"/>
      <c r="L641" s="87"/>
      <c r="O641" s="87"/>
      <c r="P641" s="87"/>
      <c r="Q641" s="87"/>
      <c r="R641" s="87"/>
    </row>
    <row r="642" spans="5:18" ht="12.75">
      <c r="E642" s="87"/>
      <c r="F642" s="87"/>
      <c r="I642" s="87"/>
      <c r="J642" s="87"/>
      <c r="L642" s="87"/>
      <c r="O642" s="87"/>
      <c r="P642" s="87"/>
      <c r="Q642" s="87"/>
      <c r="R642" s="87"/>
    </row>
    <row r="643" spans="5:18" ht="12.75">
      <c r="E643" s="87"/>
      <c r="F643" s="87"/>
      <c r="I643" s="87"/>
      <c r="J643" s="87"/>
      <c r="L643" s="87"/>
      <c r="O643" s="87"/>
      <c r="P643" s="87"/>
      <c r="Q643" s="87"/>
      <c r="R643" s="87"/>
    </row>
    <row r="644" spans="5:18" ht="12.75">
      <c r="E644" s="87"/>
      <c r="F644" s="87"/>
      <c r="I644" s="87"/>
      <c r="J644" s="87"/>
      <c r="L644" s="87"/>
      <c r="O644" s="87"/>
      <c r="P644" s="87"/>
      <c r="Q644" s="87"/>
      <c r="R644" s="87"/>
    </row>
    <row r="645" spans="5:18" ht="12.75">
      <c r="E645" s="87"/>
      <c r="F645" s="87"/>
      <c r="I645" s="87"/>
      <c r="J645" s="87"/>
      <c r="L645" s="87"/>
      <c r="O645" s="87"/>
      <c r="P645" s="87"/>
      <c r="Q645" s="87"/>
      <c r="R645" s="87"/>
    </row>
    <row r="646" spans="5:18" ht="12.75">
      <c r="E646" s="87"/>
      <c r="F646" s="87"/>
      <c r="I646" s="87"/>
      <c r="J646" s="87"/>
      <c r="L646" s="87"/>
      <c r="O646" s="87"/>
      <c r="P646" s="87"/>
      <c r="Q646" s="87"/>
      <c r="R646" s="87"/>
    </row>
    <row r="647" spans="5:18" ht="12.75">
      <c r="E647" s="87"/>
      <c r="F647" s="87"/>
      <c r="I647" s="87"/>
      <c r="J647" s="87"/>
      <c r="L647" s="87"/>
      <c r="O647" s="87"/>
      <c r="P647" s="87"/>
      <c r="Q647" s="87"/>
      <c r="R647" s="87"/>
    </row>
    <row r="648" spans="5:18" ht="12.75">
      <c r="E648" s="87"/>
      <c r="F648" s="87"/>
      <c r="I648" s="87"/>
      <c r="J648" s="87"/>
      <c r="L648" s="87"/>
      <c r="O648" s="87"/>
      <c r="P648" s="87"/>
      <c r="Q648" s="87"/>
      <c r="R648" s="87"/>
    </row>
    <row r="649" spans="5:18" ht="12.75">
      <c r="E649" s="87"/>
      <c r="F649" s="87"/>
      <c r="I649" s="87"/>
      <c r="J649" s="87"/>
      <c r="L649" s="87"/>
      <c r="O649" s="87"/>
      <c r="P649" s="87"/>
      <c r="Q649" s="87"/>
      <c r="R649" s="87"/>
    </row>
    <row r="650" spans="5:18" ht="12.75">
      <c r="E650" s="87"/>
      <c r="F650" s="87"/>
      <c r="I650" s="87"/>
      <c r="J650" s="87"/>
      <c r="L650" s="87"/>
      <c r="O650" s="87"/>
      <c r="P650" s="87"/>
      <c r="Q650" s="87"/>
      <c r="R650" s="87"/>
    </row>
    <row r="651" spans="5:18" ht="12.75">
      <c r="E651" s="87"/>
      <c r="F651" s="87"/>
      <c r="I651" s="87"/>
      <c r="J651" s="87"/>
      <c r="L651" s="87"/>
      <c r="O651" s="87"/>
      <c r="P651" s="87"/>
      <c r="Q651" s="87"/>
      <c r="R651" s="87"/>
    </row>
    <row r="652" spans="5:18" ht="12.75">
      <c r="E652" s="87"/>
      <c r="F652" s="87"/>
      <c r="I652" s="87"/>
      <c r="J652" s="87"/>
      <c r="L652" s="87"/>
      <c r="O652" s="87"/>
      <c r="P652" s="87"/>
      <c r="Q652" s="87"/>
      <c r="R652" s="87"/>
    </row>
    <row r="653" spans="5:18" ht="12.75">
      <c r="E653" s="87"/>
      <c r="F653" s="87"/>
      <c r="I653" s="87"/>
      <c r="J653" s="87"/>
      <c r="L653" s="87"/>
      <c r="O653" s="87"/>
      <c r="P653" s="87"/>
      <c r="Q653" s="87"/>
      <c r="R653" s="87"/>
    </row>
    <row r="654" spans="5:18" ht="12.75">
      <c r="E654" s="87"/>
      <c r="F654" s="87"/>
      <c r="I654" s="87"/>
      <c r="J654" s="87"/>
      <c r="L654" s="87"/>
      <c r="O654" s="87"/>
      <c r="P654" s="87"/>
      <c r="Q654" s="87"/>
      <c r="R654" s="87"/>
    </row>
    <row r="655" spans="5:18" ht="12.75">
      <c r="E655" s="87"/>
      <c r="F655" s="87"/>
      <c r="I655" s="87"/>
      <c r="J655" s="87"/>
      <c r="L655" s="87"/>
      <c r="O655" s="87"/>
      <c r="P655" s="87"/>
      <c r="Q655" s="87"/>
      <c r="R655" s="87"/>
    </row>
    <row r="656" spans="5:18" ht="12.75">
      <c r="E656" s="87"/>
      <c r="F656" s="87"/>
      <c r="I656" s="87"/>
      <c r="J656" s="87"/>
      <c r="L656" s="87"/>
      <c r="O656" s="87"/>
      <c r="P656" s="87"/>
      <c r="Q656" s="87"/>
      <c r="R656" s="87"/>
    </row>
    <row r="657" spans="5:18" ht="12.75">
      <c r="E657" s="87"/>
      <c r="F657" s="87"/>
      <c r="I657" s="87"/>
      <c r="J657" s="87"/>
      <c r="L657" s="87"/>
      <c r="O657" s="87"/>
      <c r="P657" s="87"/>
      <c r="Q657" s="87"/>
      <c r="R657" s="87"/>
    </row>
    <row r="658" spans="5:18" ht="12.75">
      <c r="E658" s="87"/>
      <c r="F658" s="87"/>
      <c r="I658" s="87"/>
      <c r="J658" s="87"/>
      <c r="L658" s="87"/>
      <c r="O658" s="87"/>
      <c r="P658" s="87"/>
      <c r="Q658" s="87"/>
      <c r="R658" s="87"/>
    </row>
    <row r="659" spans="5:18" ht="12.75">
      <c r="E659" s="87"/>
      <c r="F659" s="87"/>
      <c r="I659" s="87"/>
      <c r="J659" s="87"/>
      <c r="L659" s="87"/>
      <c r="O659" s="87"/>
      <c r="P659" s="87"/>
      <c r="Q659" s="87"/>
      <c r="R659" s="87"/>
    </row>
    <row r="660" spans="5:18" ht="12.75">
      <c r="E660" s="87"/>
      <c r="F660" s="87"/>
      <c r="I660" s="87"/>
      <c r="J660" s="87"/>
      <c r="L660" s="87"/>
      <c r="O660" s="87"/>
      <c r="P660" s="87"/>
      <c r="Q660" s="87"/>
      <c r="R660" s="87"/>
    </row>
    <row r="661" spans="5:18" ht="12.75">
      <c r="E661" s="87"/>
      <c r="F661" s="87"/>
      <c r="I661" s="87"/>
      <c r="J661" s="87"/>
      <c r="L661" s="87"/>
      <c r="O661" s="87"/>
      <c r="P661" s="87"/>
      <c r="Q661" s="87"/>
      <c r="R661" s="87"/>
    </row>
    <row r="662" spans="5:18" ht="12.75">
      <c r="E662" s="87"/>
      <c r="F662" s="87"/>
      <c r="I662" s="87"/>
      <c r="J662" s="87"/>
      <c r="L662" s="87"/>
      <c r="O662" s="87"/>
      <c r="P662" s="87"/>
      <c r="Q662" s="87"/>
      <c r="R662" s="87"/>
    </row>
    <row r="663" spans="5:18" ht="12.75">
      <c r="E663" s="87"/>
      <c r="F663" s="87"/>
      <c r="I663" s="87"/>
      <c r="J663" s="87"/>
      <c r="L663" s="87"/>
      <c r="O663" s="87"/>
      <c r="P663" s="87"/>
      <c r="Q663" s="87"/>
      <c r="R663" s="87"/>
    </row>
    <row r="664" spans="5:18" ht="12.75">
      <c r="E664" s="87"/>
      <c r="F664" s="87"/>
      <c r="I664" s="87"/>
      <c r="J664" s="87"/>
      <c r="L664" s="87"/>
      <c r="O664" s="87"/>
      <c r="P664" s="87"/>
      <c r="Q664" s="87"/>
      <c r="R664" s="87"/>
    </row>
    <row r="665" spans="5:18" ht="12.75">
      <c r="E665" s="87"/>
      <c r="F665" s="87"/>
      <c r="I665" s="87"/>
      <c r="J665" s="87"/>
      <c r="L665" s="87"/>
      <c r="O665" s="87"/>
      <c r="P665" s="87"/>
      <c r="Q665" s="87"/>
      <c r="R665" s="87"/>
    </row>
    <row r="666" spans="5:18" ht="12.75">
      <c r="E666" s="87"/>
      <c r="F666" s="87"/>
      <c r="I666" s="87"/>
      <c r="J666" s="87"/>
      <c r="L666" s="87"/>
      <c r="O666" s="87"/>
      <c r="P666" s="87"/>
      <c r="Q666" s="87"/>
      <c r="R666" s="87"/>
    </row>
    <row r="667" spans="5:18" ht="12.75">
      <c r="E667" s="87"/>
      <c r="F667" s="87"/>
      <c r="I667" s="87"/>
      <c r="J667" s="87"/>
      <c r="L667" s="87"/>
      <c r="O667" s="87"/>
      <c r="P667" s="87"/>
      <c r="Q667" s="87"/>
      <c r="R667" s="87"/>
    </row>
    <row r="668" spans="5:18" ht="12.75">
      <c r="E668" s="87"/>
      <c r="F668" s="87"/>
      <c r="I668" s="87"/>
      <c r="J668" s="87"/>
      <c r="L668" s="87"/>
      <c r="O668" s="87"/>
      <c r="P668" s="87"/>
      <c r="Q668" s="87"/>
      <c r="R668" s="87"/>
    </row>
    <row r="669" spans="5:18" ht="12.75">
      <c r="E669" s="87"/>
      <c r="F669" s="87"/>
      <c r="I669" s="87"/>
      <c r="J669" s="87"/>
      <c r="L669" s="87"/>
      <c r="O669" s="87"/>
      <c r="P669" s="87"/>
      <c r="Q669" s="87"/>
      <c r="R669" s="87"/>
    </row>
    <row r="670" spans="5:18" ht="12.75">
      <c r="E670" s="87"/>
      <c r="F670" s="87"/>
      <c r="I670" s="87"/>
      <c r="J670" s="87"/>
      <c r="L670" s="87"/>
      <c r="O670" s="87"/>
      <c r="P670" s="87"/>
      <c r="Q670" s="87"/>
      <c r="R670" s="87"/>
    </row>
    <row r="671" spans="5:18" ht="12.75">
      <c r="E671" s="87"/>
      <c r="F671" s="87"/>
      <c r="I671" s="87"/>
      <c r="J671" s="87"/>
      <c r="L671" s="87"/>
      <c r="O671" s="87"/>
      <c r="P671" s="87"/>
      <c r="Q671" s="87"/>
      <c r="R671" s="87"/>
    </row>
    <row r="672" spans="5:18" ht="12.75">
      <c r="E672" s="87"/>
      <c r="F672" s="87"/>
      <c r="I672" s="87"/>
      <c r="J672" s="87"/>
      <c r="L672" s="87"/>
      <c r="O672" s="87"/>
      <c r="P672" s="87"/>
      <c r="Q672" s="87"/>
      <c r="R672" s="87"/>
    </row>
    <row r="673" spans="5:18" ht="12.75">
      <c r="E673" s="87"/>
      <c r="F673" s="87"/>
      <c r="I673" s="87"/>
      <c r="J673" s="87"/>
      <c r="L673" s="87"/>
      <c r="O673" s="87"/>
      <c r="P673" s="87"/>
      <c r="Q673" s="87"/>
      <c r="R673" s="87"/>
    </row>
    <row r="674" spans="5:18" ht="12.75">
      <c r="E674" s="87"/>
      <c r="F674" s="87"/>
      <c r="I674" s="87"/>
      <c r="J674" s="87"/>
      <c r="L674" s="87"/>
      <c r="O674" s="87"/>
      <c r="P674" s="87"/>
      <c r="Q674" s="87"/>
      <c r="R674" s="87"/>
    </row>
    <row r="675" spans="5:18" ht="12.75">
      <c r="E675" s="87"/>
      <c r="F675" s="87"/>
      <c r="I675" s="87"/>
      <c r="J675" s="87"/>
      <c r="L675" s="87"/>
      <c r="O675" s="87"/>
      <c r="P675" s="87"/>
      <c r="Q675" s="87"/>
      <c r="R675" s="87"/>
    </row>
    <row r="676" spans="5:18" ht="12.75">
      <c r="E676" s="87"/>
      <c r="F676" s="87"/>
      <c r="I676" s="87"/>
      <c r="J676" s="87"/>
      <c r="L676" s="87"/>
      <c r="O676" s="87"/>
      <c r="P676" s="87"/>
      <c r="Q676" s="87"/>
      <c r="R676" s="87"/>
    </row>
    <row r="677" spans="5:18" ht="12.75">
      <c r="E677" s="87"/>
      <c r="F677" s="87"/>
      <c r="I677" s="87"/>
      <c r="J677" s="87"/>
      <c r="L677" s="87"/>
      <c r="O677" s="87"/>
      <c r="P677" s="87"/>
      <c r="Q677" s="87"/>
      <c r="R677" s="87"/>
    </row>
    <row r="678" spans="5:18" ht="12.75">
      <c r="E678" s="87"/>
      <c r="F678" s="87"/>
      <c r="I678" s="87"/>
      <c r="J678" s="87"/>
      <c r="L678" s="87"/>
      <c r="O678" s="87"/>
      <c r="P678" s="87"/>
      <c r="Q678" s="87"/>
      <c r="R678" s="87"/>
    </row>
    <row r="679" spans="5:18" ht="12.75">
      <c r="E679" s="87"/>
      <c r="F679" s="87"/>
      <c r="I679" s="87"/>
      <c r="J679" s="87"/>
      <c r="L679" s="87"/>
      <c r="O679" s="87"/>
      <c r="P679" s="87"/>
      <c r="Q679" s="87"/>
      <c r="R679" s="87"/>
    </row>
    <row r="680" spans="5:18" ht="12.75">
      <c r="E680" s="87"/>
      <c r="F680" s="87"/>
      <c r="I680" s="87"/>
      <c r="J680" s="87"/>
      <c r="L680" s="87"/>
      <c r="O680" s="87"/>
      <c r="P680" s="87"/>
      <c r="Q680" s="87"/>
      <c r="R680" s="87"/>
    </row>
    <row r="681" spans="5:18" ht="12.75">
      <c r="E681" s="87"/>
      <c r="F681" s="87"/>
      <c r="I681" s="87"/>
      <c r="J681" s="87"/>
      <c r="L681" s="87"/>
      <c r="O681" s="87"/>
      <c r="P681" s="87"/>
      <c r="Q681" s="87"/>
      <c r="R681" s="87"/>
    </row>
    <row r="682" spans="5:18" ht="12.75">
      <c r="E682" s="87"/>
      <c r="F682" s="87"/>
      <c r="I682" s="87"/>
      <c r="J682" s="87"/>
      <c r="L682" s="87"/>
      <c r="O682" s="87"/>
      <c r="P682" s="87"/>
      <c r="Q682" s="87"/>
      <c r="R682" s="87"/>
    </row>
    <row r="683" spans="5:18" ht="12.75">
      <c r="E683" s="87"/>
      <c r="F683" s="87"/>
      <c r="I683" s="87"/>
      <c r="J683" s="87"/>
      <c r="L683" s="87"/>
      <c r="O683" s="87"/>
      <c r="P683" s="87"/>
      <c r="Q683" s="87"/>
      <c r="R683" s="87"/>
    </row>
    <row r="684" spans="5:18" ht="12.75">
      <c r="E684" s="87"/>
      <c r="F684" s="87"/>
      <c r="I684" s="87"/>
      <c r="J684" s="87"/>
      <c r="L684" s="87"/>
      <c r="O684" s="87"/>
      <c r="P684" s="87"/>
      <c r="Q684" s="87"/>
      <c r="R684" s="87"/>
    </row>
    <row r="685" spans="5:18" ht="12.75">
      <c r="E685" s="87"/>
      <c r="F685" s="87"/>
      <c r="I685" s="87"/>
      <c r="J685" s="87"/>
      <c r="L685" s="87"/>
      <c r="O685" s="87"/>
      <c r="P685" s="87"/>
      <c r="Q685" s="87"/>
      <c r="R685" s="87"/>
    </row>
    <row r="686" spans="5:18" ht="12.75">
      <c r="E686" s="87"/>
      <c r="F686" s="87"/>
      <c r="I686" s="87"/>
      <c r="J686" s="87"/>
      <c r="L686" s="87"/>
      <c r="O686" s="87"/>
      <c r="P686" s="87"/>
      <c r="Q686" s="87"/>
      <c r="R686" s="87"/>
    </row>
    <row r="687" spans="5:18" ht="12.75">
      <c r="E687" s="87"/>
      <c r="F687" s="87"/>
      <c r="I687" s="87"/>
      <c r="J687" s="87"/>
      <c r="L687" s="87"/>
      <c r="O687" s="87"/>
      <c r="P687" s="87"/>
      <c r="Q687" s="87"/>
      <c r="R687" s="87"/>
    </row>
    <row r="688" spans="5:18" ht="12.75">
      <c r="E688" s="87"/>
      <c r="F688" s="87"/>
      <c r="I688" s="87"/>
      <c r="J688" s="87"/>
      <c r="L688" s="87"/>
      <c r="O688" s="87"/>
      <c r="P688" s="87"/>
      <c r="Q688" s="87"/>
      <c r="R688" s="87"/>
    </row>
    <row r="689" spans="5:18" ht="12.75">
      <c r="E689" s="87"/>
      <c r="F689" s="87"/>
      <c r="I689" s="87"/>
      <c r="J689" s="87"/>
      <c r="L689" s="87"/>
      <c r="O689" s="87"/>
      <c r="P689" s="87"/>
      <c r="Q689" s="87"/>
      <c r="R689" s="87"/>
    </row>
    <row r="690" spans="5:18" ht="12.75">
      <c r="E690" s="87"/>
      <c r="F690" s="87"/>
      <c r="I690" s="87"/>
      <c r="J690" s="87"/>
      <c r="L690" s="87"/>
      <c r="O690" s="87"/>
      <c r="P690" s="87"/>
      <c r="Q690" s="87"/>
      <c r="R690" s="87"/>
    </row>
    <row r="691" spans="5:18" ht="12.75">
      <c r="E691" s="87"/>
      <c r="F691" s="87"/>
      <c r="I691" s="87"/>
      <c r="J691" s="87"/>
      <c r="L691" s="87"/>
      <c r="O691" s="87"/>
      <c r="P691" s="87"/>
      <c r="Q691" s="87"/>
      <c r="R691" s="87"/>
    </row>
    <row r="692" spans="5:18" ht="12.75">
      <c r="E692" s="87"/>
      <c r="F692" s="87"/>
      <c r="I692" s="87"/>
      <c r="J692" s="87"/>
      <c r="L692" s="87"/>
      <c r="O692" s="87"/>
      <c r="P692" s="87"/>
      <c r="Q692" s="87"/>
      <c r="R692" s="87"/>
    </row>
    <row r="693" spans="5:18" ht="12.75">
      <c r="E693" s="87"/>
      <c r="F693" s="87"/>
      <c r="I693" s="87"/>
      <c r="J693" s="87"/>
      <c r="L693" s="87"/>
      <c r="O693" s="87"/>
      <c r="P693" s="87"/>
      <c r="Q693" s="87"/>
      <c r="R693" s="87"/>
    </row>
    <row r="694" spans="5:18" ht="12.75">
      <c r="E694" s="87"/>
      <c r="F694" s="87"/>
      <c r="I694" s="87"/>
      <c r="J694" s="87"/>
      <c r="L694" s="87"/>
      <c r="O694" s="87"/>
      <c r="P694" s="87"/>
      <c r="Q694" s="87"/>
      <c r="R694" s="87"/>
    </row>
    <row r="695" spans="5:18" ht="12.75">
      <c r="E695" s="87"/>
      <c r="F695" s="87"/>
      <c r="I695" s="87"/>
      <c r="J695" s="87"/>
      <c r="L695" s="87"/>
      <c r="O695" s="87"/>
      <c r="P695" s="87"/>
      <c r="Q695" s="87"/>
      <c r="R695" s="87"/>
    </row>
    <row r="696" spans="5:18" ht="12.75">
      <c r="E696" s="87"/>
      <c r="F696" s="87"/>
      <c r="I696" s="87"/>
      <c r="J696" s="87"/>
      <c r="L696" s="87"/>
      <c r="O696" s="87"/>
      <c r="P696" s="87"/>
      <c r="Q696" s="87"/>
      <c r="R696" s="87"/>
    </row>
    <row r="697" spans="5:18" ht="12.75">
      <c r="E697" s="87"/>
      <c r="F697" s="87"/>
      <c r="I697" s="87"/>
      <c r="J697" s="87"/>
      <c r="L697" s="87"/>
      <c r="O697" s="87"/>
      <c r="P697" s="87"/>
      <c r="Q697" s="87"/>
      <c r="R697" s="87"/>
    </row>
    <row r="698" spans="5:18" ht="12.75">
      <c r="E698" s="87"/>
      <c r="F698" s="87"/>
      <c r="I698" s="87"/>
      <c r="J698" s="87"/>
      <c r="L698" s="87"/>
      <c r="O698" s="87"/>
      <c r="P698" s="87"/>
      <c r="Q698" s="87"/>
      <c r="R698" s="87"/>
    </row>
    <row r="699" spans="5:18" ht="12.75">
      <c r="E699" s="87"/>
      <c r="F699" s="87"/>
      <c r="I699" s="87"/>
      <c r="J699" s="87"/>
      <c r="L699" s="87"/>
      <c r="O699" s="87"/>
      <c r="P699" s="87"/>
      <c r="Q699" s="87"/>
      <c r="R699" s="87"/>
    </row>
    <row r="700" spans="5:18" ht="12.75">
      <c r="E700" s="87"/>
      <c r="F700" s="87"/>
      <c r="I700" s="87"/>
      <c r="J700" s="87"/>
      <c r="L700" s="87"/>
      <c r="O700" s="87"/>
      <c r="P700" s="87"/>
      <c r="Q700" s="87"/>
      <c r="R700" s="87"/>
    </row>
    <row r="701" spans="5:18" ht="12.75">
      <c r="E701" s="87"/>
      <c r="F701" s="87"/>
      <c r="I701" s="87"/>
      <c r="J701" s="87"/>
      <c r="L701" s="87"/>
      <c r="O701" s="87"/>
      <c r="P701" s="87"/>
      <c r="Q701" s="87"/>
      <c r="R701" s="87"/>
    </row>
    <row r="702" spans="5:18" ht="12.75">
      <c r="E702" s="87"/>
      <c r="F702" s="87"/>
      <c r="I702" s="87"/>
      <c r="J702" s="87"/>
      <c r="L702" s="87"/>
      <c r="O702" s="87"/>
      <c r="P702" s="87"/>
      <c r="Q702" s="87"/>
      <c r="R702" s="87"/>
    </row>
    <row r="703" spans="5:18" ht="12.75">
      <c r="E703" s="87"/>
      <c r="F703" s="87"/>
      <c r="I703" s="87"/>
      <c r="J703" s="87"/>
      <c r="L703" s="87"/>
      <c r="O703" s="87"/>
      <c r="P703" s="87"/>
      <c r="Q703" s="87"/>
      <c r="R703" s="87"/>
    </row>
    <row r="704" spans="5:18" ht="12.75">
      <c r="E704" s="87"/>
      <c r="F704" s="87"/>
      <c r="I704" s="87"/>
      <c r="J704" s="87"/>
      <c r="L704" s="87"/>
      <c r="O704" s="87"/>
      <c r="P704" s="87"/>
      <c r="Q704" s="87"/>
      <c r="R704" s="87"/>
    </row>
    <row r="705" spans="5:18" ht="12.75">
      <c r="E705" s="87"/>
      <c r="F705" s="87"/>
      <c r="I705" s="87"/>
      <c r="J705" s="87"/>
      <c r="L705" s="87"/>
      <c r="O705" s="87"/>
      <c r="P705" s="87"/>
      <c r="Q705" s="87"/>
      <c r="R705" s="87"/>
    </row>
    <row r="706" spans="5:18" ht="12.75">
      <c r="E706" s="87"/>
      <c r="F706" s="87"/>
      <c r="I706" s="87"/>
      <c r="J706" s="87"/>
      <c r="L706" s="87"/>
      <c r="O706" s="87"/>
      <c r="P706" s="87"/>
      <c r="Q706" s="87"/>
      <c r="R706" s="87"/>
    </row>
    <row r="707" spans="5:18" ht="12.75">
      <c r="E707" s="87"/>
      <c r="F707" s="87"/>
      <c r="I707" s="87"/>
      <c r="J707" s="87"/>
      <c r="L707" s="87"/>
      <c r="O707" s="87"/>
      <c r="P707" s="87"/>
      <c r="Q707" s="87"/>
      <c r="R707" s="87"/>
    </row>
    <row r="708" spans="5:18" ht="12.75">
      <c r="E708" s="87"/>
      <c r="F708" s="87"/>
      <c r="I708" s="87"/>
      <c r="J708" s="87"/>
      <c r="L708" s="87"/>
      <c r="O708" s="87"/>
      <c r="P708" s="87"/>
      <c r="Q708" s="87"/>
      <c r="R708" s="87"/>
    </row>
    <row r="709" spans="5:18" ht="12.75">
      <c r="E709" s="87"/>
      <c r="F709" s="87"/>
      <c r="I709" s="87"/>
      <c r="J709" s="87"/>
      <c r="L709" s="87"/>
      <c r="O709" s="87"/>
      <c r="P709" s="87"/>
      <c r="Q709" s="87"/>
      <c r="R709" s="87"/>
    </row>
    <row r="710" spans="5:18" ht="12.75">
      <c r="E710" s="87"/>
      <c r="F710" s="87"/>
      <c r="I710" s="87"/>
      <c r="J710" s="87"/>
      <c r="L710" s="87"/>
      <c r="O710" s="87"/>
      <c r="P710" s="87"/>
      <c r="Q710" s="87"/>
      <c r="R710" s="87"/>
    </row>
    <row r="711" spans="5:18" ht="12.75">
      <c r="E711" s="87"/>
      <c r="F711" s="87"/>
      <c r="I711" s="87"/>
      <c r="J711" s="87"/>
      <c r="L711" s="87"/>
      <c r="O711" s="87"/>
      <c r="P711" s="87"/>
      <c r="Q711" s="87"/>
      <c r="R711" s="87"/>
    </row>
    <row r="712" spans="5:18" ht="12.75">
      <c r="E712" s="87"/>
      <c r="F712" s="87"/>
      <c r="I712" s="87"/>
      <c r="J712" s="87"/>
      <c r="L712" s="87"/>
      <c r="O712" s="87"/>
      <c r="P712" s="87"/>
      <c r="Q712" s="87"/>
      <c r="R712" s="87"/>
    </row>
    <row r="713" spans="5:18" ht="12.75">
      <c r="E713" s="87"/>
      <c r="F713" s="87"/>
      <c r="I713" s="87"/>
      <c r="J713" s="87"/>
      <c r="L713" s="87"/>
      <c r="O713" s="87"/>
      <c r="P713" s="87"/>
      <c r="Q713" s="87"/>
      <c r="R713" s="87"/>
    </row>
    <row r="714" spans="5:18" ht="12.75">
      <c r="E714" s="87"/>
      <c r="F714" s="87"/>
      <c r="I714" s="87"/>
      <c r="J714" s="87"/>
      <c r="L714" s="87"/>
      <c r="O714" s="87"/>
      <c r="P714" s="87"/>
      <c r="Q714" s="87"/>
      <c r="R714" s="87"/>
    </row>
    <row r="715" spans="5:18" ht="12.75">
      <c r="E715" s="87"/>
      <c r="F715" s="87"/>
      <c r="I715" s="87"/>
      <c r="J715" s="87"/>
      <c r="L715" s="87"/>
      <c r="O715" s="87"/>
      <c r="P715" s="87"/>
      <c r="Q715" s="87"/>
      <c r="R715" s="87"/>
    </row>
    <row r="716" spans="5:18" ht="12.75">
      <c r="E716" s="87"/>
      <c r="F716" s="87"/>
      <c r="I716" s="87"/>
      <c r="J716" s="87"/>
      <c r="L716" s="87"/>
      <c r="O716" s="87"/>
      <c r="P716" s="87"/>
      <c r="Q716" s="87"/>
      <c r="R716" s="87"/>
    </row>
    <row r="717" spans="5:18" ht="12.75">
      <c r="E717" s="87"/>
      <c r="F717" s="87"/>
      <c r="I717" s="87"/>
      <c r="J717" s="87"/>
      <c r="L717" s="87"/>
      <c r="O717" s="87"/>
      <c r="P717" s="87"/>
      <c r="Q717" s="87"/>
      <c r="R717" s="87"/>
    </row>
    <row r="718" spans="5:18" ht="12.75">
      <c r="E718" s="87"/>
      <c r="F718" s="87"/>
      <c r="I718" s="87"/>
      <c r="J718" s="87"/>
      <c r="L718" s="87"/>
      <c r="O718" s="87"/>
      <c r="P718" s="87"/>
      <c r="Q718" s="87"/>
      <c r="R718" s="87"/>
    </row>
    <row r="719" spans="5:18" ht="12.75">
      <c r="E719" s="87"/>
      <c r="F719" s="87"/>
      <c r="I719" s="87"/>
      <c r="J719" s="87"/>
      <c r="L719" s="87"/>
      <c r="O719" s="87"/>
      <c r="P719" s="87"/>
      <c r="Q719" s="87"/>
      <c r="R719" s="87"/>
    </row>
    <row r="720" spans="5:18" ht="12.75">
      <c r="E720" s="87"/>
      <c r="F720" s="87"/>
      <c r="I720" s="87"/>
      <c r="J720" s="87"/>
      <c r="L720" s="87"/>
      <c r="O720" s="87"/>
      <c r="P720" s="87"/>
      <c r="Q720" s="87"/>
      <c r="R720" s="87"/>
    </row>
    <row r="721" spans="5:18" ht="12.75">
      <c r="E721" s="87"/>
      <c r="F721" s="87"/>
      <c r="I721" s="87"/>
      <c r="J721" s="87"/>
      <c r="L721" s="87"/>
      <c r="O721" s="87"/>
      <c r="P721" s="87"/>
      <c r="Q721" s="87"/>
      <c r="R721" s="87"/>
    </row>
    <row r="722" spans="5:18" ht="12.75">
      <c r="E722" s="87"/>
      <c r="F722" s="87"/>
      <c r="I722" s="87"/>
      <c r="J722" s="87"/>
      <c r="L722" s="87"/>
      <c r="O722" s="87"/>
      <c r="P722" s="87"/>
      <c r="Q722" s="87"/>
      <c r="R722" s="87"/>
    </row>
    <row r="723" spans="5:18" ht="12.75">
      <c r="E723" s="87"/>
      <c r="F723" s="87"/>
      <c r="I723" s="87"/>
      <c r="J723" s="87"/>
      <c r="L723" s="87"/>
      <c r="O723" s="87"/>
      <c r="P723" s="87"/>
      <c r="Q723" s="87"/>
      <c r="R723" s="87"/>
    </row>
    <row r="724" spans="5:18" ht="12.75">
      <c r="E724" s="87"/>
      <c r="F724" s="87"/>
      <c r="I724" s="87"/>
      <c r="J724" s="87"/>
      <c r="L724" s="87"/>
      <c r="O724" s="87"/>
      <c r="P724" s="87"/>
      <c r="Q724" s="87"/>
      <c r="R724" s="87"/>
    </row>
    <row r="725" spans="5:18" ht="12.75">
      <c r="E725" s="87"/>
      <c r="F725" s="87"/>
      <c r="I725" s="87"/>
      <c r="J725" s="87"/>
      <c r="L725" s="87"/>
      <c r="O725" s="87"/>
      <c r="P725" s="87"/>
      <c r="Q725" s="87"/>
      <c r="R725" s="87"/>
    </row>
    <row r="726" spans="5:18" ht="12.75">
      <c r="E726" s="87"/>
      <c r="F726" s="87"/>
      <c r="I726" s="87"/>
      <c r="J726" s="87"/>
      <c r="L726" s="87"/>
      <c r="O726" s="87"/>
      <c r="P726" s="87"/>
      <c r="Q726" s="87"/>
      <c r="R726" s="87"/>
    </row>
    <row r="727" spans="5:18" ht="12.75">
      <c r="E727" s="87"/>
      <c r="F727" s="87"/>
      <c r="I727" s="87"/>
      <c r="J727" s="87"/>
      <c r="L727" s="87"/>
      <c r="O727" s="87"/>
      <c r="P727" s="87"/>
      <c r="Q727" s="87"/>
      <c r="R727" s="87"/>
    </row>
    <row r="728" spans="5:18" ht="12.75">
      <c r="E728" s="87"/>
      <c r="F728" s="87"/>
      <c r="I728" s="87"/>
      <c r="J728" s="87"/>
      <c r="L728" s="87"/>
      <c r="O728" s="87"/>
      <c r="P728" s="87"/>
      <c r="Q728" s="87"/>
      <c r="R728" s="87"/>
    </row>
    <row r="729" spans="5:18" ht="12.75">
      <c r="E729" s="87"/>
      <c r="F729" s="87"/>
      <c r="I729" s="87"/>
      <c r="J729" s="87"/>
      <c r="L729" s="87"/>
      <c r="O729" s="87"/>
      <c r="P729" s="87"/>
      <c r="Q729" s="87"/>
      <c r="R729" s="87"/>
    </row>
    <row r="730" spans="5:18" ht="12.75">
      <c r="E730" s="87"/>
      <c r="F730" s="87"/>
      <c r="I730" s="87"/>
      <c r="J730" s="87"/>
      <c r="L730" s="87"/>
      <c r="O730" s="87"/>
      <c r="P730" s="87"/>
      <c r="Q730" s="87"/>
      <c r="R730" s="87"/>
    </row>
    <row r="731" spans="5:18" ht="12.75">
      <c r="E731" s="87"/>
      <c r="F731" s="87"/>
      <c r="I731" s="87"/>
      <c r="J731" s="87"/>
      <c r="L731" s="87"/>
      <c r="O731" s="87"/>
      <c r="P731" s="87"/>
      <c r="Q731" s="87"/>
      <c r="R731" s="87"/>
    </row>
    <row r="732" spans="5:18" ht="12.75">
      <c r="E732" s="87"/>
      <c r="F732" s="87"/>
      <c r="I732" s="87"/>
      <c r="J732" s="87"/>
      <c r="L732" s="87"/>
      <c r="O732" s="87"/>
      <c r="P732" s="87"/>
      <c r="Q732" s="87"/>
      <c r="R732" s="87"/>
    </row>
    <row r="733" spans="5:18" ht="12.75">
      <c r="E733" s="87"/>
      <c r="F733" s="87"/>
      <c r="I733" s="87"/>
      <c r="J733" s="87"/>
      <c r="L733" s="87"/>
      <c r="O733" s="87"/>
      <c r="P733" s="87"/>
      <c r="Q733" s="87"/>
      <c r="R733" s="87"/>
    </row>
    <row r="734" spans="5:18" ht="12.75">
      <c r="E734" s="87"/>
      <c r="F734" s="87"/>
      <c r="I734" s="87"/>
      <c r="J734" s="87"/>
      <c r="L734" s="87"/>
      <c r="O734" s="87"/>
      <c r="P734" s="87"/>
      <c r="Q734" s="87"/>
      <c r="R734" s="87"/>
    </row>
    <row r="735" spans="5:18" ht="12.75">
      <c r="E735" s="87"/>
      <c r="F735" s="87"/>
      <c r="I735" s="87"/>
      <c r="J735" s="87"/>
      <c r="L735" s="87"/>
      <c r="O735" s="87"/>
      <c r="P735" s="87"/>
      <c r="Q735" s="87"/>
      <c r="R735" s="87"/>
    </row>
    <row r="736" spans="5:18" ht="12.75">
      <c r="E736" s="87"/>
      <c r="F736" s="87"/>
      <c r="I736" s="87"/>
      <c r="J736" s="87"/>
      <c r="L736" s="87"/>
      <c r="O736" s="87"/>
      <c r="P736" s="87"/>
      <c r="Q736" s="87"/>
      <c r="R736" s="87"/>
    </row>
    <row r="737" spans="5:18" ht="12.75">
      <c r="E737" s="87"/>
      <c r="F737" s="87"/>
      <c r="I737" s="87"/>
      <c r="J737" s="87"/>
      <c r="L737" s="87"/>
      <c r="O737" s="87"/>
      <c r="P737" s="87"/>
      <c r="Q737" s="87"/>
      <c r="R737" s="87"/>
    </row>
    <row r="738" spans="5:18" ht="12.75">
      <c r="E738" s="87"/>
      <c r="F738" s="87"/>
      <c r="I738" s="87"/>
      <c r="J738" s="87"/>
      <c r="L738" s="87"/>
      <c r="O738" s="87"/>
      <c r="P738" s="87"/>
      <c r="Q738" s="87"/>
      <c r="R738" s="87"/>
    </row>
    <row r="739" spans="5:18" ht="12.75">
      <c r="E739" s="87"/>
      <c r="F739" s="87"/>
      <c r="I739" s="87"/>
      <c r="J739" s="87"/>
      <c r="L739" s="87"/>
      <c r="O739" s="87"/>
      <c r="P739" s="87"/>
      <c r="Q739" s="87"/>
      <c r="R739" s="87"/>
    </row>
    <row r="740" spans="5:18" ht="12.75">
      <c r="E740" s="87"/>
      <c r="F740" s="87"/>
      <c r="I740" s="87"/>
      <c r="J740" s="87"/>
      <c r="L740" s="87"/>
      <c r="O740" s="87"/>
      <c r="P740" s="87"/>
      <c r="Q740" s="87"/>
      <c r="R740" s="87"/>
    </row>
    <row r="741" spans="5:18" ht="12.75">
      <c r="E741" s="87"/>
      <c r="F741" s="87"/>
      <c r="I741" s="87"/>
      <c r="J741" s="87"/>
      <c r="L741" s="87"/>
      <c r="O741" s="87"/>
      <c r="P741" s="87"/>
      <c r="Q741" s="87"/>
      <c r="R741" s="87"/>
    </row>
    <row r="742" spans="5:18" ht="12.75">
      <c r="E742" s="87"/>
      <c r="F742" s="87"/>
      <c r="I742" s="87"/>
      <c r="J742" s="87"/>
      <c r="L742" s="87"/>
      <c r="O742" s="87"/>
      <c r="P742" s="87"/>
      <c r="Q742" s="87"/>
      <c r="R742" s="87"/>
    </row>
    <row r="743" spans="5:18" ht="12.75">
      <c r="E743" s="87"/>
      <c r="F743" s="87"/>
      <c r="I743" s="87"/>
      <c r="J743" s="87"/>
      <c r="L743" s="87"/>
      <c r="O743" s="87"/>
      <c r="P743" s="87"/>
      <c r="Q743" s="87"/>
      <c r="R743" s="87"/>
    </row>
    <row r="744" spans="5:18" ht="12.75">
      <c r="E744" s="87"/>
      <c r="F744" s="87"/>
      <c r="I744" s="87"/>
      <c r="J744" s="87"/>
      <c r="L744" s="87"/>
      <c r="O744" s="87"/>
      <c r="P744" s="87"/>
      <c r="Q744" s="87"/>
      <c r="R744" s="87"/>
    </row>
    <row r="745" spans="5:18" ht="12.75">
      <c r="E745" s="87"/>
      <c r="F745" s="87"/>
      <c r="I745" s="87"/>
      <c r="J745" s="87"/>
      <c r="L745" s="87"/>
      <c r="O745" s="87"/>
      <c r="P745" s="87"/>
      <c r="Q745" s="87"/>
      <c r="R745" s="87"/>
    </row>
    <row r="746" spans="5:18" ht="12.75">
      <c r="E746" s="87"/>
      <c r="F746" s="87"/>
      <c r="I746" s="87"/>
      <c r="J746" s="87"/>
      <c r="L746" s="87"/>
      <c r="O746" s="87"/>
      <c r="P746" s="87"/>
      <c r="Q746" s="87"/>
      <c r="R746" s="87"/>
    </row>
    <row r="747" spans="5:18" ht="12.75">
      <c r="E747" s="87"/>
      <c r="F747" s="87"/>
      <c r="I747" s="87"/>
      <c r="J747" s="87"/>
      <c r="L747" s="87"/>
      <c r="O747" s="87"/>
      <c r="P747" s="87"/>
      <c r="Q747" s="87"/>
      <c r="R747" s="87"/>
    </row>
    <row r="748" spans="5:18" ht="12.75">
      <c r="E748" s="87"/>
      <c r="F748" s="87"/>
      <c r="I748" s="87"/>
      <c r="J748" s="87"/>
      <c r="L748" s="87"/>
      <c r="O748" s="87"/>
      <c r="P748" s="87"/>
      <c r="Q748" s="87"/>
      <c r="R748" s="87"/>
    </row>
    <row r="749" spans="5:18" ht="12.75">
      <c r="E749" s="87"/>
      <c r="F749" s="87"/>
      <c r="I749" s="87"/>
      <c r="J749" s="87"/>
      <c r="L749" s="87"/>
      <c r="O749" s="87"/>
      <c r="P749" s="87"/>
      <c r="Q749" s="87"/>
      <c r="R749" s="87"/>
    </row>
    <row r="750" spans="5:18" ht="12.75">
      <c r="E750" s="87"/>
      <c r="F750" s="87"/>
      <c r="I750" s="87"/>
      <c r="J750" s="87"/>
      <c r="L750" s="87"/>
      <c r="O750" s="87"/>
      <c r="P750" s="87"/>
      <c r="Q750" s="87"/>
      <c r="R750" s="87"/>
    </row>
    <row r="751" spans="5:18" ht="12.75">
      <c r="E751" s="87"/>
      <c r="F751" s="87"/>
      <c r="I751" s="87"/>
      <c r="J751" s="87"/>
      <c r="L751" s="87"/>
      <c r="O751" s="87"/>
      <c r="P751" s="87"/>
      <c r="Q751" s="87"/>
      <c r="R751" s="87"/>
    </row>
    <row r="752" spans="5:18" ht="12.75">
      <c r="E752" s="87"/>
      <c r="F752" s="87"/>
      <c r="I752" s="87"/>
      <c r="J752" s="87"/>
      <c r="L752" s="87"/>
      <c r="O752" s="87"/>
      <c r="P752" s="87"/>
      <c r="Q752" s="87"/>
      <c r="R752" s="87"/>
    </row>
    <row r="753" spans="5:18" ht="12.75">
      <c r="E753" s="87"/>
      <c r="F753" s="87"/>
      <c r="I753" s="87"/>
      <c r="J753" s="87"/>
      <c r="L753" s="87"/>
      <c r="O753" s="87"/>
      <c r="P753" s="87"/>
      <c r="Q753" s="87"/>
      <c r="R753" s="87"/>
    </row>
    <row r="754" spans="5:18" ht="12.75">
      <c r="E754" s="87"/>
      <c r="F754" s="87"/>
      <c r="I754" s="87"/>
      <c r="J754" s="87"/>
      <c r="L754" s="87"/>
      <c r="O754" s="87"/>
      <c r="P754" s="87"/>
      <c r="Q754" s="87"/>
      <c r="R754" s="87"/>
    </row>
    <row r="755" spans="5:18" ht="12.75">
      <c r="E755" s="87"/>
      <c r="F755" s="87"/>
      <c r="I755" s="87"/>
      <c r="J755" s="87"/>
      <c r="L755" s="87"/>
      <c r="O755" s="87"/>
      <c r="P755" s="87"/>
      <c r="Q755" s="87"/>
      <c r="R755" s="87"/>
    </row>
    <row r="756" spans="5:18" ht="12.75">
      <c r="E756" s="87"/>
      <c r="F756" s="87"/>
      <c r="I756" s="87"/>
      <c r="J756" s="87"/>
      <c r="L756" s="87"/>
      <c r="O756" s="87"/>
      <c r="P756" s="87"/>
      <c r="Q756" s="87"/>
      <c r="R756" s="87"/>
    </row>
    <row r="757" spans="5:18" ht="12.75">
      <c r="E757" s="87"/>
      <c r="F757" s="87"/>
      <c r="I757" s="87"/>
      <c r="J757" s="87"/>
      <c r="L757" s="87"/>
      <c r="O757" s="87"/>
      <c r="P757" s="87"/>
      <c r="Q757" s="87"/>
      <c r="R757" s="87"/>
    </row>
    <row r="758" spans="5:18" ht="12.75">
      <c r="E758" s="87"/>
      <c r="F758" s="87"/>
      <c r="I758" s="87"/>
      <c r="J758" s="87"/>
      <c r="L758" s="87"/>
      <c r="O758" s="87"/>
      <c r="P758" s="87"/>
      <c r="Q758" s="87"/>
      <c r="R758" s="87"/>
    </row>
    <row r="759" spans="5:18" ht="12.75">
      <c r="E759" s="87"/>
      <c r="F759" s="87"/>
      <c r="I759" s="87"/>
      <c r="J759" s="87"/>
      <c r="L759" s="87"/>
      <c r="O759" s="87"/>
      <c r="P759" s="87"/>
      <c r="Q759" s="87"/>
      <c r="R759" s="87"/>
    </row>
    <row r="760" spans="5:18" ht="12.75">
      <c r="E760" s="87"/>
      <c r="F760" s="87"/>
      <c r="I760" s="87"/>
      <c r="J760" s="87"/>
      <c r="L760" s="87"/>
      <c r="O760" s="87"/>
      <c r="P760" s="87"/>
      <c r="Q760" s="87"/>
      <c r="R760" s="87"/>
    </row>
    <row r="761" spans="5:18" ht="12.75">
      <c r="E761" s="87"/>
      <c r="F761" s="87"/>
      <c r="I761" s="87"/>
      <c r="J761" s="87"/>
      <c r="L761" s="87"/>
      <c r="O761" s="87"/>
      <c r="P761" s="87"/>
      <c r="Q761" s="87"/>
      <c r="R761" s="87"/>
    </row>
    <row r="762" spans="5:18" ht="12.75">
      <c r="E762" s="87"/>
      <c r="F762" s="87"/>
      <c r="I762" s="87"/>
      <c r="J762" s="87"/>
      <c r="L762" s="87"/>
      <c r="O762" s="87"/>
      <c r="P762" s="87"/>
      <c r="Q762" s="87"/>
      <c r="R762" s="87"/>
    </row>
    <row r="763" spans="5:18" ht="12.75">
      <c r="E763" s="87"/>
      <c r="F763" s="87"/>
      <c r="I763" s="87"/>
      <c r="J763" s="87"/>
      <c r="L763" s="87"/>
      <c r="O763" s="87"/>
      <c r="P763" s="87"/>
      <c r="Q763" s="87"/>
      <c r="R763" s="87"/>
    </row>
    <row r="764" spans="5:18" ht="12.75">
      <c r="E764" s="87"/>
      <c r="F764" s="87"/>
      <c r="I764" s="87"/>
      <c r="J764" s="87"/>
      <c r="L764" s="87"/>
      <c r="O764" s="87"/>
      <c r="P764" s="87"/>
      <c r="Q764" s="87"/>
      <c r="R764" s="87"/>
    </row>
    <row r="765" spans="5:18" ht="12.75">
      <c r="E765" s="87"/>
      <c r="F765" s="87"/>
      <c r="I765" s="87"/>
      <c r="J765" s="87"/>
      <c r="L765" s="87"/>
      <c r="O765" s="87"/>
      <c r="P765" s="87"/>
      <c r="Q765" s="87"/>
      <c r="R765" s="87"/>
    </row>
    <row r="766" spans="5:18" ht="12.75">
      <c r="E766" s="87"/>
      <c r="F766" s="87"/>
      <c r="I766" s="87"/>
      <c r="J766" s="87"/>
      <c r="L766" s="87"/>
      <c r="O766" s="87"/>
      <c r="P766" s="87"/>
      <c r="Q766" s="87"/>
      <c r="R766" s="87"/>
    </row>
    <row r="767" spans="5:18" ht="12.75">
      <c r="E767" s="87"/>
      <c r="F767" s="87"/>
      <c r="I767" s="87"/>
      <c r="J767" s="87"/>
      <c r="L767" s="87"/>
      <c r="O767" s="87"/>
      <c r="P767" s="87"/>
      <c r="Q767" s="87"/>
      <c r="R767" s="87"/>
    </row>
    <row r="768" spans="5:18" ht="12.75">
      <c r="E768" s="87"/>
      <c r="F768" s="87"/>
      <c r="I768" s="87"/>
      <c r="J768" s="87"/>
      <c r="L768" s="87"/>
      <c r="O768" s="87"/>
      <c r="P768" s="87"/>
      <c r="Q768" s="87"/>
      <c r="R768" s="87"/>
    </row>
    <row r="769" spans="5:18" ht="12.75">
      <c r="E769" s="87"/>
      <c r="F769" s="87"/>
      <c r="I769" s="87"/>
      <c r="J769" s="87"/>
      <c r="L769" s="87"/>
      <c r="O769" s="87"/>
      <c r="P769" s="87"/>
      <c r="Q769" s="87"/>
      <c r="R769" s="87"/>
    </row>
    <row r="770" spans="5:18" ht="12.75">
      <c r="E770" s="87"/>
      <c r="F770" s="87"/>
      <c r="I770" s="87"/>
      <c r="J770" s="87"/>
      <c r="L770" s="87"/>
      <c r="O770" s="87"/>
      <c r="P770" s="87"/>
      <c r="Q770" s="87"/>
      <c r="R770" s="87"/>
    </row>
    <row r="771" spans="5:18" ht="12.75">
      <c r="E771" s="87"/>
      <c r="F771" s="87"/>
      <c r="I771" s="87"/>
      <c r="J771" s="87"/>
      <c r="L771" s="87"/>
      <c r="O771" s="87"/>
      <c r="P771" s="87"/>
      <c r="Q771" s="87"/>
      <c r="R771" s="87"/>
    </row>
    <row r="772" spans="5:18" ht="12.75">
      <c r="E772" s="87"/>
      <c r="F772" s="87"/>
      <c r="I772" s="87"/>
      <c r="J772" s="87"/>
      <c r="L772" s="87"/>
      <c r="O772" s="87"/>
      <c r="P772" s="87"/>
      <c r="Q772" s="87"/>
      <c r="R772" s="87"/>
    </row>
    <row r="773" spans="5:18" ht="12.75">
      <c r="E773" s="87"/>
      <c r="F773" s="87"/>
      <c r="I773" s="87"/>
      <c r="J773" s="87"/>
      <c r="L773" s="87"/>
      <c r="O773" s="87"/>
      <c r="P773" s="87"/>
      <c r="Q773" s="87"/>
      <c r="R773" s="87"/>
    </row>
    <row r="774" spans="5:18" ht="12.75">
      <c r="E774" s="87"/>
      <c r="F774" s="87"/>
      <c r="I774" s="87"/>
      <c r="J774" s="87"/>
      <c r="L774" s="87"/>
      <c r="O774" s="87"/>
      <c r="P774" s="87"/>
      <c r="Q774" s="87"/>
      <c r="R774" s="87"/>
    </row>
    <row r="775" spans="5:18" ht="12.75">
      <c r="E775" s="87"/>
      <c r="F775" s="87"/>
      <c r="I775" s="87"/>
      <c r="J775" s="87"/>
      <c r="L775" s="87"/>
      <c r="O775" s="87"/>
      <c r="P775" s="87"/>
      <c r="Q775" s="87"/>
      <c r="R775" s="87"/>
    </row>
    <row r="776" spans="5:18" ht="12.75">
      <c r="E776" s="87"/>
      <c r="F776" s="87"/>
      <c r="I776" s="87"/>
      <c r="J776" s="87"/>
      <c r="L776" s="87"/>
      <c r="O776" s="87"/>
      <c r="P776" s="87"/>
      <c r="Q776" s="87"/>
      <c r="R776" s="87"/>
    </row>
    <row r="777" spans="5:18" ht="12.75">
      <c r="E777" s="87"/>
      <c r="F777" s="87"/>
      <c r="I777" s="87"/>
      <c r="J777" s="87"/>
      <c r="L777" s="87"/>
      <c r="O777" s="87"/>
      <c r="P777" s="87"/>
      <c r="Q777" s="87"/>
      <c r="R777" s="87"/>
    </row>
    <row r="778" spans="5:18" ht="12.75">
      <c r="E778" s="87"/>
      <c r="F778" s="87"/>
      <c r="I778" s="87"/>
      <c r="J778" s="87"/>
      <c r="L778" s="87"/>
      <c r="O778" s="87"/>
      <c r="P778" s="87"/>
      <c r="Q778" s="87"/>
      <c r="R778" s="87"/>
    </row>
    <row r="779" spans="5:18" ht="12.75">
      <c r="E779" s="87"/>
      <c r="F779" s="87"/>
      <c r="I779" s="87"/>
      <c r="J779" s="87"/>
      <c r="L779" s="87"/>
      <c r="O779" s="87"/>
      <c r="P779" s="87"/>
      <c r="Q779" s="87"/>
      <c r="R779" s="87"/>
    </row>
    <row r="780" spans="5:18" ht="12.75">
      <c r="E780" s="87"/>
      <c r="F780" s="87"/>
      <c r="I780" s="87"/>
      <c r="J780" s="87"/>
      <c r="L780" s="87"/>
      <c r="O780" s="87"/>
      <c r="P780" s="87"/>
      <c r="Q780" s="87"/>
      <c r="R780" s="87"/>
    </row>
    <row r="781" spans="5:18" ht="12.75">
      <c r="E781" s="87"/>
      <c r="F781" s="87"/>
      <c r="I781" s="87"/>
      <c r="J781" s="87"/>
      <c r="L781" s="87"/>
      <c r="O781" s="87"/>
      <c r="P781" s="87"/>
      <c r="Q781" s="87"/>
      <c r="R781" s="87"/>
    </row>
    <row r="782" spans="5:18" ht="12.75">
      <c r="E782" s="87"/>
      <c r="F782" s="87"/>
      <c r="I782" s="87"/>
      <c r="J782" s="87"/>
      <c r="L782" s="87"/>
      <c r="O782" s="87"/>
      <c r="P782" s="87"/>
      <c r="Q782" s="87"/>
      <c r="R782" s="87"/>
    </row>
    <row r="783" spans="5:18" ht="12.75">
      <c r="E783" s="87"/>
      <c r="F783" s="87"/>
      <c r="I783" s="87"/>
      <c r="J783" s="87"/>
      <c r="L783" s="87"/>
      <c r="O783" s="87"/>
      <c r="P783" s="87"/>
      <c r="Q783" s="87"/>
      <c r="R783" s="87"/>
    </row>
    <row r="784" spans="5:18" ht="12.75">
      <c r="E784" s="87"/>
      <c r="F784" s="87"/>
      <c r="I784" s="87"/>
      <c r="J784" s="87"/>
      <c r="L784" s="87"/>
      <c r="O784" s="87"/>
      <c r="P784" s="87"/>
      <c r="Q784" s="87"/>
      <c r="R784" s="87"/>
    </row>
    <row r="785" spans="5:18" ht="12.75">
      <c r="E785" s="87"/>
      <c r="F785" s="87"/>
      <c r="I785" s="87"/>
      <c r="J785" s="87"/>
      <c r="L785" s="87"/>
      <c r="O785" s="87"/>
      <c r="P785" s="87"/>
      <c r="Q785" s="87"/>
      <c r="R785" s="87"/>
    </row>
    <row r="786" spans="5:18" ht="12.75">
      <c r="E786" s="87"/>
      <c r="F786" s="87"/>
      <c r="I786" s="87"/>
      <c r="J786" s="87"/>
      <c r="L786" s="87"/>
      <c r="O786" s="87"/>
      <c r="P786" s="87"/>
      <c r="Q786" s="87"/>
      <c r="R786" s="87"/>
    </row>
    <row r="787" spans="5:18" ht="12.75">
      <c r="E787" s="87"/>
      <c r="F787" s="87"/>
      <c r="I787" s="87"/>
      <c r="J787" s="87"/>
      <c r="L787" s="87"/>
      <c r="O787" s="87"/>
      <c r="P787" s="87"/>
      <c r="Q787" s="87"/>
      <c r="R787" s="87"/>
    </row>
    <row r="788" spans="5:18" ht="12.75">
      <c r="E788" s="87"/>
      <c r="F788" s="87"/>
      <c r="I788" s="87"/>
      <c r="J788" s="87"/>
      <c r="L788" s="87"/>
      <c r="O788" s="87"/>
      <c r="P788" s="87"/>
      <c r="Q788" s="87"/>
      <c r="R788" s="87"/>
    </row>
    <row r="789" spans="5:18" ht="12.75">
      <c r="E789" s="87"/>
      <c r="F789" s="87"/>
      <c r="I789" s="87"/>
      <c r="J789" s="87"/>
      <c r="L789" s="87"/>
      <c r="O789" s="87"/>
      <c r="P789" s="87"/>
      <c r="Q789" s="87"/>
      <c r="R789" s="87"/>
    </row>
    <row r="790" spans="5:18" ht="12.75">
      <c r="E790" s="87"/>
      <c r="F790" s="87"/>
      <c r="I790" s="87"/>
      <c r="J790" s="87"/>
      <c r="L790" s="87"/>
      <c r="O790" s="87"/>
      <c r="P790" s="87"/>
      <c r="Q790" s="87"/>
      <c r="R790" s="87"/>
    </row>
    <row r="791" spans="5:18" ht="12.75">
      <c r="E791" s="87"/>
      <c r="F791" s="87"/>
      <c r="I791" s="87"/>
      <c r="J791" s="87"/>
      <c r="L791" s="87"/>
      <c r="O791" s="87"/>
      <c r="P791" s="87"/>
      <c r="Q791" s="87"/>
      <c r="R791" s="87"/>
    </row>
    <row r="792" spans="5:18" ht="12.75">
      <c r="E792" s="87"/>
      <c r="F792" s="87"/>
      <c r="I792" s="87"/>
      <c r="J792" s="87"/>
      <c r="L792" s="87"/>
      <c r="O792" s="87"/>
      <c r="P792" s="87"/>
      <c r="Q792" s="87"/>
      <c r="R792" s="87"/>
    </row>
    <row r="793" spans="5:18" ht="12.75">
      <c r="E793" s="87"/>
      <c r="F793" s="87"/>
      <c r="I793" s="87"/>
      <c r="J793" s="87"/>
      <c r="L793" s="87"/>
      <c r="O793" s="87"/>
      <c r="P793" s="87"/>
      <c r="Q793" s="87"/>
      <c r="R793" s="87"/>
    </row>
    <row r="794" spans="5:18" ht="12.75">
      <c r="E794" s="87"/>
      <c r="F794" s="87"/>
      <c r="I794" s="87"/>
      <c r="J794" s="87"/>
      <c r="L794" s="87"/>
      <c r="O794" s="87"/>
      <c r="P794" s="87"/>
      <c r="Q794" s="87"/>
      <c r="R794" s="87"/>
    </row>
    <row r="795" spans="5:18" ht="12.75">
      <c r="E795" s="87"/>
      <c r="F795" s="87"/>
      <c r="I795" s="87"/>
      <c r="J795" s="87"/>
      <c r="L795" s="87"/>
      <c r="O795" s="87"/>
      <c r="P795" s="87"/>
      <c r="Q795" s="87"/>
      <c r="R795" s="87"/>
    </row>
    <row r="796" spans="5:18" ht="12.75">
      <c r="E796" s="87"/>
      <c r="F796" s="87"/>
      <c r="I796" s="87"/>
      <c r="J796" s="87"/>
      <c r="L796" s="87"/>
      <c r="O796" s="87"/>
      <c r="P796" s="87"/>
      <c r="Q796" s="87"/>
      <c r="R796" s="87"/>
    </row>
    <row r="797" spans="5:18" ht="12.75">
      <c r="E797" s="87"/>
      <c r="F797" s="87"/>
      <c r="I797" s="87"/>
      <c r="J797" s="87"/>
      <c r="L797" s="87"/>
      <c r="O797" s="87"/>
      <c r="P797" s="87"/>
      <c r="Q797" s="87"/>
      <c r="R797" s="87"/>
    </row>
    <row r="798" spans="5:18" ht="12.75">
      <c r="E798" s="87"/>
      <c r="F798" s="87"/>
      <c r="I798" s="87"/>
      <c r="J798" s="87"/>
      <c r="L798" s="87"/>
      <c r="O798" s="87"/>
      <c r="P798" s="87"/>
      <c r="Q798" s="87"/>
      <c r="R798" s="87"/>
    </row>
    <row r="799" spans="5:18" ht="12.75">
      <c r="E799" s="87"/>
      <c r="F799" s="87"/>
      <c r="I799" s="87"/>
      <c r="J799" s="87"/>
      <c r="L799" s="87"/>
      <c r="O799" s="87"/>
      <c r="P799" s="87"/>
      <c r="Q799" s="87"/>
      <c r="R799" s="87"/>
    </row>
    <row r="800" spans="5:18" ht="12.75">
      <c r="E800" s="87"/>
      <c r="F800" s="87"/>
      <c r="I800" s="87"/>
      <c r="J800" s="87"/>
      <c r="L800" s="87"/>
      <c r="O800" s="87"/>
      <c r="P800" s="87"/>
      <c r="Q800" s="87"/>
      <c r="R800" s="87"/>
    </row>
    <row r="801" spans="5:18" ht="12.75">
      <c r="E801" s="87"/>
      <c r="F801" s="87"/>
      <c r="I801" s="87"/>
      <c r="J801" s="87"/>
      <c r="L801" s="87"/>
      <c r="O801" s="87"/>
      <c r="P801" s="87"/>
      <c r="Q801" s="87"/>
      <c r="R801" s="87"/>
    </row>
    <row r="802" spans="5:18" ht="12.75">
      <c r="E802" s="87"/>
      <c r="F802" s="87"/>
      <c r="I802" s="87"/>
      <c r="J802" s="87"/>
      <c r="L802" s="87"/>
      <c r="O802" s="87"/>
      <c r="P802" s="87"/>
      <c r="Q802" s="87"/>
      <c r="R802" s="87"/>
    </row>
    <row r="803" spans="5:18" ht="12.75">
      <c r="E803" s="87"/>
      <c r="F803" s="87"/>
      <c r="I803" s="87"/>
      <c r="J803" s="87"/>
      <c r="L803" s="87"/>
      <c r="O803" s="87"/>
      <c r="P803" s="87"/>
      <c r="Q803" s="87"/>
      <c r="R803" s="87"/>
    </row>
    <row r="804" spans="5:18" ht="12.75">
      <c r="E804" s="87"/>
      <c r="F804" s="87"/>
      <c r="I804" s="87"/>
      <c r="J804" s="87"/>
      <c r="L804" s="87"/>
      <c r="O804" s="87"/>
      <c r="P804" s="87"/>
      <c r="Q804" s="87"/>
      <c r="R804" s="87"/>
    </row>
    <row r="805" spans="5:18" ht="12.75">
      <c r="E805" s="87"/>
      <c r="F805" s="87"/>
      <c r="I805" s="87"/>
      <c r="J805" s="87"/>
      <c r="L805" s="87"/>
      <c r="O805" s="87"/>
      <c r="P805" s="87"/>
      <c r="Q805" s="87"/>
      <c r="R805" s="87"/>
    </row>
    <row r="806" spans="5:18" ht="12.75">
      <c r="E806" s="87"/>
      <c r="F806" s="87"/>
      <c r="I806" s="87"/>
      <c r="J806" s="87"/>
      <c r="L806" s="87"/>
      <c r="O806" s="87"/>
      <c r="P806" s="87"/>
      <c r="Q806" s="87"/>
      <c r="R806" s="87"/>
    </row>
    <row r="807" spans="5:18" ht="12.75">
      <c r="E807" s="87"/>
      <c r="F807" s="87"/>
      <c r="I807" s="87"/>
      <c r="J807" s="87"/>
      <c r="L807" s="87"/>
      <c r="O807" s="87"/>
      <c r="P807" s="87"/>
      <c r="Q807" s="87"/>
      <c r="R807" s="87"/>
    </row>
    <row r="808" spans="5:18" ht="12.75">
      <c r="E808" s="87"/>
      <c r="F808" s="87"/>
      <c r="I808" s="87"/>
      <c r="J808" s="87"/>
      <c r="L808" s="87"/>
      <c r="O808" s="87"/>
      <c r="P808" s="87"/>
      <c r="Q808" s="87"/>
      <c r="R808" s="87"/>
    </row>
    <row r="809" spans="5:18" ht="12.75">
      <c r="E809" s="87"/>
      <c r="F809" s="87"/>
      <c r="I809" s="87"/>
      <c r="J809" s="87"/>
      <c r="L809" s="87"/>
      <c r="O809" s="87"/>
      <c r="P809" s="87"/>
      <c r="Q809" s="87"/>
      <c r="R809" s="87"/>
    </row>
    <row r="810" spans="5:18" ht="12.75">
      <c r="E810" s="87"/>
      <c r="F810" s="87"/>
      <c r="I810" s="87"/>
      <c r="J810" s="87"/>
      <c r="L810" s="87"/>
      <c r="O810" s="87"/>
      <c r="P810" s="87"/>
      <c r="Q810" s="87"/>
      <c r="R810" s="87"/>
    </row>
    <row r="811" spans="5:18" ht="12.75">
      <c r="E811" s="87"/>
      <c r="F811" s="87"/>
      <c r="I811" s="87"/>
      <c r="J811" s="87"/>
      <c r="L811" s="87"/>
      <c r="O811" s="87"/>
      <c r="P811" s="87"/>
      <c r="Q811" s="87"/>
      <c r="R811" s="87"/>
    </row>
    <row r="812" spans="5:18" ht="12.75">
      <c r="E812" s="87"/>
      <c r="F812" s="87"/>
      <c r="I812" s="87"/>
      <c r="J812" s="87"/>
      <c r="L812" s="87"/>
      <c r="O812" s="87"/>
      <c r="P812" s="87"/>
      <c r="Q812" s="87"/>
      <c r="R812" s="87"/>
    </row>
    <row r="813" spans="5:18" ht="12.75">
      <c r="E813" s="87"/>
      <c r="F813" s="87"/>
      <c r="I813" s="87"/>
      <c r="J813" s="87"/>
      <c r="L813" s="87"/>
      <c r="O813" s="87"/>
      <c r="P813" s="87"/>
      <c r="Q813" s="87"/>
      <c r="R813" s="87"/>
    </row>
    <row r="814" spans="5:18" ht="12.75">
      <c r="E814" s="87"/>
      <c r="F814" s="87"/>
      <c r="I814" s="87"/>
      <c r="J814" s="87"/>
      <c r="L814" s="87"/>
      <c r="O814" s="87"/>
      <c r="P814" s="87"/>
      <c r="Q814" s="87"/>
      <c r="R814" s="87"/>
    </row>
    <row r="815" spans="5:18" ht="12.75">
      <c r="E815" s="87"/>
      <c r="F815" s="87"/>
      <c r="I815" s="87"/>
      <c r="J815" s="87"/>
      <c r="L815" s="87"/>
      <c r="O815" s="87"/>
      <c r="P815" s="87"/>
      <c r="Q815" s="87"/>
      <c r="R815" s="87"/>
    </row>
    <row r="816" spans="5:18" ht="12.75">
      <c r="E816" s="87"/>
      <c r="F816" s="87"/>
      <c r="I816" s="87"/>
      <c r="J816" s="87"/>
      <c r="L816" s="87"/>
      <c r="O816" s="87"/>
      <c r="P816" s="87"/>
      <c r="Q816" s="87"/>
      <c r="R816" s="87"/>
    </row>
    <row r="817" spans="5:18" ht="12.75">
      <c r="E817" s="87"/>
      <c r="F817" s="87"/>
      <c r="I817" s="87"/>
      <c r="J817" s="87"/>
      <c r="L817" s="87"/>
      <c r="O817" s="87"/>
      <c r="P817" s="87"/>
      <c r="Q817" s="87"/>
      <c r="R817" s="87"/>
    </row>
    <row r="818" spans="5:18" ht="12.75">
      <c r="E818" s="87"/>
      <c r="F818" s="87"/>
      <c r="I818" s="87"/>
      <c r="J818" s="87"/>
      <c r="L818" s="87"/>
      <c r="O818" s="87"/>
      <c r="P818" s="87"/>
      <c r="Q818" s="87"/>
      <c r="R818" s="87"/>
    </row>
    <row r="819" spans="5:18" ht="12.75">
      <c r="E819" s="87"/>
      <c r="F819" s="87"/>
      <c r="I819" s="87"/>
      <c r="J819" s="87"/>
      <c r="L819" s="87"/>
      <c r="O819" s="87"/>
      <c r="P819" s="87"/>
      <c r="Q819" s="87"/>
      <c r="R819" s="87"/>
    </row>
    <row r="820" spans="5:18" ht="12.75">
      <c r="E820" s="87"/>
      <c r="F820" s="87"/>
      <c r="I820" s="87"/>
      <c r="J820" s="87"/>
      <c r="L820" s="87"/>
      <c r="O820" s="87"/>
      <c r="P820" s="87"/>
      <c r="Q820" s="87"/>
      <c r="R820" s="87"/>
    </row>
    <row r="821" spans="5:18" ht="12.75">
      <c r="E821" s="87"/>
      <c r="F821" s="87"/>
      <c r="I821" s="87"/>
      <c r="J821" s="87"/>
      <c r="L821" s="87"/>
      <c r="O821" s="87"/>
      <c r="P821" s="87"/>
      <c r="Q821" s="87"/>
      <c r="R821" s="87"/>
    </row>
    <row r="822" spans="5:18" ht="12.75">
      <c r="E822" s="87"/>
      <c r="F822" s="87"/>
      <c r="I822" s="87"/>
      <c r="J822" s="87"/>
      <c r="L822" s="87"/>
      <c r="O822" s="87"/>
      <c r="P822" s="87"/>
      <c r="Q822" s="87"/>
      <c r="R822" s="87"/>
    </row>
    <row r="823" spans="5:18" ht="12.75">
      <c r="E823" s="87"/>
      <c r="F823" s="87"/>
      <c r="I823" s="87"/>
      <c r="J823" s="87"/>
      <c r="L823" s="87"/>
      <c r="O823" s="87"/>
      <c r="P823" s="87"/>
      <c r="Q823" s="87"/>
      <c r="R823" s="87"/>
    </row>
    <row r="824" spans="5:18" ht="12.75">
      <c r="E824" s="87"/>
      <c r="F824" s="87"/>
      <c r="I824" s="87"/>
      <c r="J824" s="87"/>
      <c r="L824" s="87"/>
      <c r="O824" s="87"/>
      <c r="P824" s="87"/>
      <c r="Q824" s="87"/>
      <c r="R824" s="87"/>
    </row>
    <row r="825" spans="5:18" ht="12.75">
      <c r="E825" s="87"/>
      <c r="F825" s="87"/>
      <c r="I825" s="87"/>
      <c r="J825" s="87"/>
      <c r="L825" s="87"/>
      <c r="O825" s="87"/>
      <c r="P825" s="87"/>
      <c r="Q825" s="87"/>
      <c r="R825" s="87"/>
    </row>
    <row r="826" spans="5:18" ht="12.75">
      <c r="E826" s="87"/>
      <c r="F826" s="87"/>
      <c r="I826" s="87"/>
      <c r="J826" s="87"/>
      <c r="L826" s="87"/>
      <c r="O826" s="87"/>
      <c r="P826" s="87"/>
      <c r="Q826" s="87"/>
      <c r="R826" s="87"/>
    </row>
    <row r="827" spans="5:18" ht="12.75">
      <c r="E827" s="87"/>
      <c r="F827" s="87"/>
      <c r="I827" s="87"/>
      <c r="J827" s="87"/>
      <c r="L827" s="87"/>
      <c r="O827" s="87"/>
      <c r="P827" s="87"/>
      <c r="Q827" s="87"/>
      <c r="R827" s="87"/>
    </row>
    <row r="828" spans="5:18" ht="12.75">
      <c r="E828" s="87"/>
      <c r="F828" s="87"/>
      <c r="I828" s="87"/>
      <c r="J828" s="87"/>
      <c r="L828" s="87"/>
      <c r="O828" s="87"/>
      <c r="P828" s="87"/>
      <c r="Q828" s="87"/>
      <c r="R828" s="87"/>
    </row>
    <row r="829" spans="5:18" ht="12.75">
      <c r="E829" s="87"/>
      <c r="F829" s="87"/>
      <c r="I829" s="87"/>
      <c r="J829" s="87"/>
      <c r="L829" s="87"/>
      <c r="O829" s="87"/>
      <c r="P829" s="87"/>
      <c r="Q829" s="87"/>
      <c r="R829" s="87"/>
    </row>
    <row r="830" spans="5:18" ht="12.75">
      <c r="E830" s="87"/>
      <c r="F830" s="87"/>
      <c r="I830" s="87"/>
      <c r="J830" s="87"/>
      <c r="L830" s="87"/>
      <c r="O830" s="87"/>
      <c r="P830" s="87"/>
      <c r="Q830" s="87"/>
      <c r="R830" s="87"/>
    </row>
    <row r="831" spans="5:18" ht="12.75">
      <c r="E831" s="87"/>
      <c r="F831" s="87"/>
      <c r="I831" s="87"/>
      <c r="J831" s="87"/>
      <c r="L831" s="87"/>
      <c r="O831" s="87"/>
      <c r="P831" s="87"/>
      <c r="Q831" s="87"/>
      <c r="R831" s="87"/>
    </row>
    <row r="832" spans="5:18" ht="12.75">
      <c r="E832" s="87"/>
      <c r="F832" s="87"/>
      <c r="I832" s="87"/>
      <c r="J832" s="87"/>
      <c r="L832" s="87"/>
      <c r="O832" s="87"/>
      <c r="P832" s="87"/>
      <c r="Q832" s="87"/>
      <c r="R832" s="87"/>
    </row>
    <row r="833" spans="5:18" ht="12.75">
      <c r="E833" s="87"/>
      <c r="F833" s="87"/>
      <c r="I833" s="87"/>
      <c r="J833" s="87"/>
      <c r="L833" s="87"/>
      <c r="O833" s="87"/>
      <c r="P833" s="87"/>
      <c r="Q833" s="87"/>
      <c r="R833" s="87"/>
    </row>
    <row r="834" spans="5:18" ht="12.75">
      <c r="E834" s="87"/>
      <c r="F834" s="87"/>
      <c r="I834" s="87"/>
      <c r="J834" s="87"/>
      <c r="L834" s="87"/>
      <c r="O834" s="87"/>
      <c r="P834" s="87"/>
      <c r="Q834" s="87"/>
      <c r="R834" s="87"/>
    </row>
    <row r="835" spans="5:18" ht="12.75">
      <c r="E835" s="87"/>
      <c r="F835" s="87"/>
      <c r="I835" s="87"/>
      <c r="J835" s="87"/>
      <c r="L835" s="87"/>
      <c r="O835" s="87"/>
      <c r="P835" s="87"/>
      <c r="Q835" s="87"/>
      <c r="R835" s="87"/>
    </row>
    <row r="836" spans="5:18" ht="12.75">
      <c r="E836" s="87"/>
      <c r="F836" s="87"/>
      <c r="I836" s="87"/>
      <c r="J836" s="87"/>
      <c r="L836" s="87"/>
      <c r="O836" s="87"/>
      <c r="P836" s="87"/>
      <c r="Q836" s="87"/>
      <c r="R836" s="87"/>
    </row>
    <row r="837" spans="5:18" ht="12.75">
      <c r="E837" s="87"/>
      <c r="F837" s="87"/>
      <c r="I837" s="87"/>
      <c r="J837" s="87"/>
      <c r="L837" s="87"/>
      <c r="O837" s="87"/>
      <c r="P837" s="87"/>
      <c r="Q837" s="87"/>
      <c r="R837" s="87"/>
    </row>
    <row r="838" spans="5:18" ht="12.75">
      <c r="E838" s="87"/>
      <c r="F838" s="87"/>
      <c r="I838" s="87"/>
      <c r="J838" s="87"/>
      <c r="L838" s="87"/>
      <c r="O838" s="87"/>
      <c r="P838" s="87"/>
      <c r="Q838" s="87"/>
      <c r="R838" s="87"/>
    </row>
    <row r="839" spans="5:18" ht="12.75">
      <c r="E839" s="87"/>
      <c r="F839" s="87"/>
      <c r="I839" s="87"/>
      <c r="J839" s="87"/>
      <c r="L839" s="87"/>
      <c r="O839" s="87"/>
      <c r="P839" s="87"/>
      <c r="Q839" s="87"/>
      <c r="R839" s="87"/>
    </row>
    <row r="840" spans="5:18" ht="12.75">
      <c r="E840" s="87"/>
      <c r="F840" s="87"/>
      <c r="I840" s="87"/>
      <c r="J840" s="87"/>
      <c r="L840" s="87"/>
      <c r="O840" s="87"/>
      <c r="P840" s="87"/>
      <c r="Q840" s="87"/>
      <c r="R840" s="87"/>
    </row>
    <row r="841" spans="5:18" ht="12.75">
      <c r="E841" s="87"/>
      <c r="F841" s="87"/>
      <c r="I841" s="87"/>
      <c r="J841" s="87"/>
      <c r="L841" s="87"/>
      <c r="O841" s="87"/>
      <c r="P841" s="87"/>
      <c r="Q841" s="87"/>
      <c r="R841" s="87"/>
    </row>
    <row r="842" spans="5:18" ht="12.75">
      <c r="E842" s="87"/>
      <c r="F842" s="87"/>
      <c r="I842" s="87"/>
      <c r="J842" s="87"/>
      <c r="L842" s="87"/>
      <c r="O842" s="87"/>
      <c r="P842" s="87"/>
      <c r="Q842" s="87"/>
      <c r="R842" s="87"/>
    </row>
    <row r="843" spans="5:18" ht="12.75">
      <c r="E843" s="87"/>
      <c r="F843" s="87"/>
      <c r="I843" s="87"/>
      <c r="J843" s="87"/>
      <c r="L843" s="87"/>
      <c r="O843" s="87"/>
      <c r="P843" s="87"/>
      <c r="Q843" s="87"/>
      <c r="R843" s="87"/>
    </row>
    <row r="844" spans="5:18" ht="12.75">
      <c r="E844" s="87"/>
      <c r="F844" s="87"/>
      <c r="I844" s="87"/>
      <c r="J844" s="87"/>
      <c r="L844" s="87"/>
      <c r="O844" s="87"/>
      <c r="P844" s="87"/>
      <c r="Q844" s="87"/>
      <c r="R844" s="87"/>
    </row>
    <row r="845" spans="5:18" ht="12.75">
      <c r="E845" s="87"/>
      <c r="F845" s="87"/>
      <c r="I845" s="87"/>
      <c r="J845" s="87"/>
      <c r="L845" s="87"/>
      <c r="O845" s="87"/>
      <c r="P845" s="87"/>
      <c r="Q845" s="87"/>
      <c r="R845" s="87"/>
    </row>
    <row r="846" spans="5:18" ht="12.75">
      <c r="E846" s="87"/>
      <c r="F846" s="87"/>
      <c r="I846" s="87"/>
      <c r="J846" s="87"/>
      <c r="L846" s="87"/>
      <c r="O846" s="87"/>
      <c r="P846" s="87"/>
      <c r="Q846" s="87"/>
      <c r="R846" s="87"/>
    </row>
    <row r="847" spans="5:18" ht="12.75">
      <c r="E847" s="87"/>
      <c r="F847" s="87"/>
      <c r="I847" s="87"/>
      <c r="J847" s="87"/>
      <c r="L847" s="87"/>
      <c r="O847" s="87"/>
      <c r="P847" s="87"/>
      <c r="Q847" s="87"/>
      <c r="R847" s="87"/>
    </row>
    <row r="848" spans="5:18" ht="12.75">
      <c r="E848" s="87"/>
      <c r="F848" s="87"/>
      <c r="I848" s="87"/>
      <c r="J848" s="87"/>
      <c r="L848" s="87"/>
      <c r="O848" s="87"/>
      <c r="P848" s="87"/>
      <c r="Q848" s="87"/>
      <c r="R848" s="87"/>
    </row>
    <row r="849" spans="5:18" ht="12.75">
      <c r="E849" s="87"/>
      <c r="F849" s="87"/>
      <c r="I849" s="87"/>
      <c r="J849" s="87"/>
      <c r="L849" s="87"/>
      <c r="O849" s="87"/>
      <c r="P849" s="87"/>
      <c r="Q849" s="87"/>
      <c r="R849" s="87"/>
    </row>
    <row r="850" spans="5:18" ht="12.75">
      <c r="E850" s="87"/>
      <c r="F850" s="87"/>
      <c r="I850" s="87"/>
      <c r="J850" s="87"/>
      <c r="L850" s="87"/>
      <c r="O850" s="87"/>
      <c r="P850" s="87"/>
      <c r="Q850" s="87"/>
      <c r="R850" s="87"/>
    </row>
    <row r="851" spans="5:18" ht="12.75">
      <c r="E851" s="87"/>
      <c r="F851" s="87"/>
      <c r="I851" s="87"/>
      <c r="J851" s="87"/>
      <c r="L851" s="87"/>
      <c r="O851" s="87"/>
      <c r="P851" s="87"/>
      <c r="Q851" s="87"/>
      <c r="R851" s="87"/>
    </row>
    <row r="852" spans="5:18" ht="12.75">
      <c r="E852" s="87"/>
      <c r="F852" s="87"/>
      <c r="I852" s="87"/>
      <c r="J852" s="87"/>
      <c r="L852" s="87"/>
      <c r="O852" s="87"/>
      <c r="P852" s="87"/>
      <c r="Q852" s="87"/>
      <c r="R852" s="87"/>
    </row>
    <row r="853" spans="5:18" ht="12.75">
      <c r="E853" s="87"/>
      <c r="F853" s="87"/>
      <c r="I853" s="87"/>
      <c r="J853" s="87"/>
      <c r="L853" s="87"/>
      <c r="O853" s="87"/>
      <c r="P853" s="87"/>
      <c r="Q853" s="87"/>
      <c r="R853" s="87"/>
    </row>
    <row r="854" spans="5:18" ht="12.75">
      <c r="E854" s="87"/>
      <c r="F854" s="87"/>
      <c r="I854" s="87"/>
      <c r="J854" s="87"/>
      <c r="L854" s="87"/>
      <c r="O854" s="87"/>
      <c r="P854" s="87"/>
      <c r="Q854" s="87"/>
      <c r="R854" s="87"/>
    </row>
    <row r="855" spans="5:18" ht="12.75">
      <c r="E855" s="87"/>
      <c r="F855" s="87"/>
      <c r="I855" s="87"/>
      <c r="J855" s="87"/>
      <c r="L855" s="87"/>
      <c r="O855" s="87"/>
      <c r="P855" s="87"/>
      <c r="Q855" s="87"/>
      <c r="R855" s="87"/>
    </row>
    <row r="856" spans="5:18" ht="12.75">
      <c r="E856" s="87"/>
      <c r="F856" s="87"/>
      <c r="I856" s="87"/>
      <c r="J856" s="87"/>
      <c r="L856" s="87"/>
      <c r="O856" s="87"/>
      <c r="P856" s="87"/>
      <c r="Q856" s="87"/>
      <c r="R856" s="87"/>
    </row>
    <row r="857" spans="5:18" ht="12.75">
      <c r="E857" s="87"/>
      <c r="F857" s="87"/>
      <c r="I857" s="87"/>
      <c r="J857" s="87"/>
      <c r="L857" s="87"/>
      <c r="O857" s="87"/>
      <c r="P857" s="87"/>
      <c r="Q857" s="87"/>
      <c r="R857" s="87"/>
    </row>
    <row r="858" spans="5:18" ht="12.75">
      <c r="E858" s="87"/>
      <c r="F858" s="87"/>
      <c r="I858" s="87"/>
      <c r="J858" s="87"/>
      <c r="L858" s="87"/>
      <c r="O858" s="87"/>
      <c r="P858" s="87"/>
      <c r="Q858" s="87"/>
      <c r="R858" s="87"/>
    </row>
    <row r="859" spans="5:18" ht="12.75">
      <c r="E859" s="87"/>
      <c r="F859" s="87"/>
      <c r="I859" s="87"/>
      <c r="J859" s="87"/>
      <c r="L859" s="87"/>
      <c r="O859" s="87"/>
      <c r="P859" s="87"/>
      <c r="Q859" s="87"/>
      <c r="R859" s="87"/>
    </row>
    <row r="860" spans="5:18" ht="12.75">
      <c r="E860" s="87"/>
      <c r="F860" s="87"/>
      <c r="I860" s="87"/>
      <c r="J860" s="87"/>
      <c r="L860" s="87"/>
      <c r="O860" s="87"/>
      <c r="P860" s="87"/>
      <c r="Q860" s="87"/>
      <c r="R860" s="87"/>
    </row>
    <row r="861" spans="5:18" ht="12.75">
      <c r="E861" s="87"/>
      <c r="F861" s="87"/>
      <c r="I861" s="87"/>
      <c r="J861" s="87"/>
      <c r="L861" s="87"/>
      <c r="O861" s="87"/>
      <c r="P861" s="87"/>
      <c r="Q861" s="87"/>
      <c r="R861" s="87"/>
    </row>
    <row r="862" spans="5:18" ht="12.75">
      <c r="E862" s="87"/>
      <c r="F862" s="87"/>
      <c r="I862" s="87"/>
      <c r="J862" s="87"/>
      <c r="L862" s="87"/>
      <c r="O862" s="87"/>
      <c r="P862" s="87"/>
      <c r="Q862" s="87"/>
      <c r="R862" s="87"/>
    </row>
    <row r="863" spans="5:18" ht="12.75">
      <c r="E863" s="87"/>
      <c r="F863" s="87"/>
      <c r="I863" s="87"/>
      <c r="J863" s="87"/>
      <c r="L863" s="87"/>
      <c r="O863" s="87"/>
      <c r="P863" s="87"/>
      <c r="Q863" s="87"/>
      <c r="R863" s="87"/>
    </row>
    <row r="864" spans="5:18" ht="12.75">
      <c r="E864" s="87"/>
      <c r="F864" s="87"/>
      <c r="I864" s="87"/>
      <c r="J864" s="87"/>
      <c r="L864" s="87"/>
      <c r="O864" s="87"/>
      <c r="P864" s="87"/>
      <c r="Q864" s="87"/>
      <c r="R864" s="87"/>
    </row>
    <row r="865" spans="5:18" ht="12.75">
      <c r="E865" s="87"/>
      <c r="F865" s="87"/>
      <c r="I865" s="87"/>
      <c r="J865" s="87"/>
      <c r="L865" s="87"/>
      <c r="O865" s="87"/>
      <c r="P865" s="87"/>
      <c r="Q865" s="87"/>
      <c r="R865" s="87"/>
    </row>
    <row r="866" spans="5:18" ht="12.75">
      <c r="E866" s="87"/>
      <c r="F866" s="87"/>
      <c r="I866" s="87"/>
      <c r="J866" s="87"/>
      <c r="L866" s="87"/>
      <c r="O866" s="87"/>
      <c r="P866" s="87"/>
      <c r="Q866" s="87"/>
      <c r="R866" s="87"/>
    </row>
    <row r="867" spans="5:18" ht="12.75">
      <c r="E867" s="87"/>
      <c r="F867" s="87"/>
      <c r="I867" s="87"/>
      <c r="J867" s="87"/>
      <c r="L867" s="87"/>
      <c r="O867" s="87"/>
      <c r="P867" s="87"/>
      <c r="Q867" s="87"/>
      <c r="R867" s="87"/>
    </row>
    <row r="868" spans="5:18" ht="12.75">
      <c r="E868" s="87"/>
      <c r="F868" s="87"/>
      <c r="I868" s="87"/>
      <c r="J868" s="87"/>
      <c r="L868" s="87"/>
      <c r="O868" s="87"/>
      <c r="P868" s="87"/>
      <c r="Q868" s="87"/>
      <c r="R868" s="87"/>
    </row>
    <row r="869" spans="5:18" ht="12.75">
      <c r="E869" s="87"/>
      <c r="F869" s="87"/>
      <c r="I869" s="87"/>
      <c r="J869" s="87"/>
      <c r="L869" s="87"/>
      <c r="O869" s="87"/>
      <c r="P869" s="87"/>
      <c r="Q869" s="87"/>
      <c r="R869" s="87"/>
    </row>
    <row r="870" spans="5:18" ht="12.75">
      <c r="E870" s="87"/>
      <c r="F870" s="87"/>
      <c r="I870" s="87"/>
      <c r="J870" s="87"/>
      <c r="L870" s="87"/>
      <c r="O870" s="87"/>
      <c r="P870" s="87"/>
      <c r="Q870" s="87"/>
      <c r="R870" s="87"/>
    </row>
    <row r="871" spans="5:18" ht="12.75">
      <c r="E871" s="87"/>
      <c r="F871" s="87"/>
      <c r="I871" s="87"/>
      <c r="J871" s="87"/>
      <c r="L871" s="87"/>
      <c r="O871" s="87"/>
      <c r="P871" s="87"/>
      <c r="Q871" s="87"/>
      <c r="R871" s="87"/>
    </row>
    <row r="872" spans="5:18" ht="12.75">
      <c r="E872" s="87"/>
      <c r="F872" s="87"/>
      <c r="I872" s="87"/>
      <c r="J872" s="87"/>
      <c r="L872" s="87"/>
      <c r="O872" s="87"/>
      <c r="P872" s="87"/>
      <c r="Q872" s="87"/>
      <c r="R872" s="87"/>
    </row>
    <row r="873" spans="5:18" ht="12.75">
      <c r="E873" s="87"/>
      <c r="F873" s="87"/>
      <c r="I873" s="87"/>
      <c r="J873" s="87"/>
      <c r="L873" s="87"/>
      <c r="O873" s="87"/>
      <c r="P873" s="87"/>
      <c r="Q873" s="87"/>
      <c r="R873" s="87"/>
    </row>
    <row r="874" spans="5:18" ht="12.75">
      <c r="E874" s="87"/>
      <c r="F874" s="87"/>
      <c r="I874" s="87"/>
      <c r="J874" s="87"/>
      <c r="L874" s="87"/>
      <c r="O874" s="87"/>
      <c r="P874" s="87"/>
      <c r="Q874" s="87"/>
      <c r="R874" s="87"/>
    </row>
    <row r="875" spans="5:18" ht="12.75">
      <c r="E875" s="87"/>
      <c r="F875" s="87"/>
      <c r="I875" s="87"/>
      <c r="J875" s="87"/>
      <c r="L875" s="87"/>
      <c r="O875" s="87"/>
      <c r="P875" s="87"/>
      <c r="Q875" s="87"/>
      <c r="R875" s="87"/>
    </row>
    <row r="876" spans="5:18" ht="12.75">
      <c r="E876" s="87"/>
      <c r="F876" s="87"/>
      <c r="I876" s="87"/>
      <c r="J876" s="87"/>
      <c r="L876" s="87"/>
      <c r="O876" s="87"/>
      <c r="P876" s="87"/>
      <c r="Q876" s="87"/>
      <c r="R876" s="87"/>
    </row>
    <row r="877" spans="5:18" ht="12.75">
      <c r="E877" s="87"/>
      <c r="F877" s="87"/>
      <c r="I877" s="87"/>
      <c r="J877" s="87"/>
      <c r="L877" s="87"/>
      <c r="O877" s="87"/>
      <c r="P877" s="87"/>
      <c r="Q877" s="87"/>
      <c r="R877" s="87"/>
    </row>
    <row r="878" spans="5:18" ht="12.75">
      <c r="E878" s="87"/>
      <c r="F878" s="87"/>
      <c r="I878" s="87"/>
      <c r="J878" s="87"/>
      <c r="L878" s="87"/>
      <c r="O878" s="87"/>
      <c r="P878" s="87"/>
      <c r="Q878" s="87"/>
      <c r="R878" s="87"/>
    </row>
    <row r="879" spans="5:18" ht="12.75">
      <c r="E879" s="87"/>
      <c r="F879" s="87"/>
      <c r="I879" s="87"/>
      <c r="J879" s="87"/>
      <c r="L879" s="87"/>
      <c r="O879" s="87"/>
      <c r="P879" s="87"/>
      <c r="Q879" s="87"/>
      <c r="R879" s="87"/>
    </row>
    <row r="880" spans="5:18" ht="12.75">
      <c r="E880" s="87"/>
      <c r="F880" s="87"/>
      <c r="I880" s="87"/>
      <c r="J880" s="87"/>
      <c r="L880" s="87"/>
      <c r="O880" s="87"/>
      <c r="P880" s="87"/>
      <c r="Q880" s="87"/>
      <c r="R880" s="87"/>
    </row>
    <row r="881" spans="5:18" ht="12.75">
      <c r="E881" s="87"/>
      <c r="F881" s="87"/>
      <c r="I881" s="87"/>
      <c r="J881" s="87"/>
      <c r="L881" s="87"/>
      <c r="O881" s="87"/>
      <c r="P881" s="87"/>
      <c r="Q881" s="87"/>
      <c r="R881" s="87"/>
    </row>
    <row r="882" spans="5:18" ht="12.75">
      <c r="E882" s="87"/>
      <c r="F882" s="87"/>
      <c r="I882" s="87"/>
      <c r="J882" s="87"/>
      <c r="L882" s="87"/>
      <c r="O882" s="87"/>
      <c r="P882" s="87"/>
      <c r="Q882" s="87"/>
      <c r="R882" s="87"/>
    </row>
    <row r="883" spans="5:18" ht="12.75">
      <c r="E883" s="87"/>
      <c r="F883" s="87"/>
      <c r="I883" s="87"/>
      <c r="J883" s="87"/>
      <c r="L883" s="87"/>
      <c r="O883" s="87"/>
      <c r="P883" s="87"/>
      <c r="Q883" s="87"/>
      <c r="R883" s="87"/>
    </row>
    <row r="884" spans="5:18" ht="12.75">
      <c r="E884" s="87"/>
      <c r="F884" s="87"/>
      <c r="I884" s="87"/>
      <c r="J884" s="87"/>
      <c r="L884" s="87"/>
      <c r="O884" s="87"/>
      <c r="P884" s="87"/>
      <c r="Q884" s="87"/>
      <c r="R884" s="87"/>
    </row>
    <row r="885" spans="5:18" ht="12.75">
      <c r="E885" s="87"/>
      <c r="F885" s="87"/>
      <c r="I885" s="87"/>
      <c r="J885" s="87"/>
      <c r="L885" s="87"/>
      <c r="O885" s="87"/>
      <c r="P885" s="87"/>
      <c r="Q885" s="87"/>
      <c r="R885" s="87"/>
    </row>
    <row r="886" spans="5:18" ht="12.75">
      <c r="E886" s="87"/>
      <c r="F886" s="87"/>
      <c r="I886" s="87"/>
      <c r="J886" s="87"/>
      <c r="L886" s="87"/>
      <c r="O886" s="87"/>
      <c r="P886" s="87"/>
      <c r="Q886" s="87"/>
      <c r="R886" s="87"/>
    </row>
    <row r="887" spans="5:18" ht="12.75">
      <c r="E887" s="87"/>
      <c r="F887" s="87"/>
      <c r="I887" s="87"/>
      <c r="J887" s="87"/>
      <c r="L887" s="87"/>
      <c r="O887" s="87"/>
      <c r="P887" s="87"/>
      <c r="Q887" s="87"/>
      <c r="R887" s="87"/>
    </row>
    <row r="888" spans="5:18" ht="12.75">
      <c r="E888" s="87"/>
      <c r="F888" s="87"/>
      <c r="I888" s="87"/>
      <c r="J888" s="87"/>
      <c r="L888" s="87"/>
      <c r="O888" s="87"/>
      <c r="P888" s="87"/>
      <c r="Q888" s="87"/>
      <c r="R888" s="87"/>
    </row>
    <row r="889" spans="5:18" ht="12.75">
      <c r="E889" s="87"/>
      <c r="F889" s="87"/>
      <c r="I889" s="87"/>
      <c r="J889" s="87"/>
      <c r="L889" s="87"/>
      <c r="O889" s="87"/>
      <c r="P889" s="87"/>
      <c r="Q889" s="87"/>
      <c r="R889" s="87"/>
    </row>
    <row r="890" spans="5:18" ht="12.75">
      <c r="E890" s="87"/>
      <c r="F890" s="87"/>
      <c r="I890" s="87"/>
      <c r="J890" s="87"/>
      <c r="L890" s="87"/>
      <c r="O890" s="87"/>
      <c r="P890" s="87"/>
      <c r="Q890" s="87"/>
      <c r="R890" s="87"/>
    </row>
    <row r="891" spans="5:18" ht="12.75">
      <c r="E891" s="87"/>
      <c r="F891" s="87"/>
      <c r="I891" s="87"/>
      <c r="J891" s="87"/>
      <c r="L891" s="87"/>
      <c r="O891" s="87"/>
      <c r="P891" s="87"/>
      <c r="Q891" s="87"/>
      <c r="R891" s="87"/>
    </row>
    <row r="892" spans="5:18" ht="12.75">
      <c r="E892" s="87"/>
      <c r="F892" s="87"/>
      <c r="I892" s="87"/>
      <c r="J892" s="87"/>
      <c r="L892" s="87"/>
      <c r="O892" s="87"/>
      <c r="P892" s="87"/>
      <c r="Q892" s="87"/>
      <c r="R892" s="87"/>
    </row>
    <row r="893" spans="5:18" ht="12.75">
      <c r="E893" s="87"/>
      <c r="F893" s="87"/>
      <c r="I893" s="87"/>
      <c r="J893" s="87"/>
      <c r="L893" s="87"/>
      <c r="O893" s="87"/>
      <c r="P893" s="87"/>
      <c r="Q893" s="87"/>
      <c r="R893" s="87"/>
    </row>
    <row r="894" spans="5:18" ht="12.75">
      <c r="E894" s="87"/>
      <c r="F894" s="87"/>
      <c r="I894" s="87"/>
      <c r="J894" s="87"/>
      <c r="L894" s="87"/>
      <c r="O894" s="87"/>
      <c r="P894" s="87"/>
      <c r="Q894" s="87"/>
      <c r="R894" s="87"/>
    </row>
    <row r="895" spans="5:18" ht="12.75">
      <c r="E895" s="87"/>
      <c r="F895" s="87"/>
      <c r="I895" s="87"/>
      <c r="J895" s="87"/>
      <c r="L895" s="87"/>
      <c r="O895" s="87"/>
      <c r="P895" s="87"/>
      <c r="Q895" s="87"/>
      <c r="R895" s="87"/>
    </row>
    <row r="896" spans="5:18" ht="12.75">
      <c r="E896" s="87"/>
      <c r="F896" s="87"/>
      <c r="I896" s="87"/>
      <c r="J896" s="87"/>
      <c r="L896" s="87"/>
      <c r="O896" s="87"/>
      <c r="P896" s="87"/>
      <c r="Q896" s="87"/>
      <c r="R896" s="87"/>
    </row>
    <row r="897" spans="5:18" ht="12.75">
      <c r="E897" s="87"/>
      <c r="F897" s="87"/>
      <c r="I897" s="87"/>
      <c r="J897" s="87"/>
      <c r="L897" s="87"/>
      <c r="O897" s="87"/>
      <c r="P897" s="87"/>
      <c r="Q897" s="87"/>
      <c r="R897" s="87"/>
    </row>
    <row r="898" spans="5:18" ht="12.75">
      <c r="E898" s="87"/>
      <c r="F898" s="87"/>
      <c r="I898" s="87"/>
      <c r="J898" s="87"/>
      <c r="L898" s="87"/>
      <c r="O898" s="87"/>
      <c r="P898" s="87"/>
      <c r="Q898" s="87"/>
      <c r="R898" s="87"/>
    </row>
    <row r="899" spans="5:18" ht="12.75">
      <c r="E899" s="87"/>
      <c r="F899" s="87"/>
      <c r="I899" s="87"/>
      <c r="J899" s="87"/>
      <c r="L899" s="87"/>
      <c r="O899" s="87"/>
      <c r="P899" s="87"/>
      <c r="Q899" s="87"/>
      <c r="R899" s="87"/>
    </row>
    <row r="900" spans="5:18" ht="12.75">
      <c r="E900" s="87"/>
      <c r="F900" s="87"/>
      <c r="I900" s="87"/>
      <c r="J900" s="87"/>
      <c r="L900" s="87"/>
      <c r="O900" s="87"/>
      <c r="P900" s="87"/>
      <c r="Q900" s="87"/>
      <c r="R900" s="87"/>
    </row>
    <row r="901" spans="5:18" ht="12.75">
      <c r="E901" s="87"/>
      <c r="F901" s="87"/>
      <c r="I901" s="87"/>
      <c r="J901" s="87"/>
      <c r="L901" s="87"/>
      <c r="O901" s="87"/>
      <c r="P901" s="87"/>
      <c r="Q901" s="87"/>
      <c r="R901" s="87"/>
    </row>
    <row r="902" spans="5:18" ht="12.75">
      <c r="E902" s="87"/>
      <c r="F902" s="87"/>
      <c r="I902" s="87"/>
      <c r="J902" s="87"/>
      <c r="L902" s="87"/>
      <c r="O902" s="87"/>
      <c r="P902" s="87"/>
      <c r="Q902" s="87"/>
      <c r="R902" s="87"/>
    </row>
    <row r="903" spans="5:18" ht="12.75">
      <c r="E903" s="87"/>
      <c r="F903" s="87"/>
      <c r="I903" s="87"/>
      <c r="J903" s="87"/>
      <c r="L903" s="87"/>
      <c r="O903" s="87"/>
      <c r="P903" s="87"/>
      <c r="Q903" s="87"/>
      <c r="R903" s="87"/>
    </row>
    <row r="904" spans="5:18" ht="12.75">
      <c r="E904" s="87"/>
      <c r="F904" s="87"/>
      <c r="I904" s="87"/>
      <c r="J904" s="87"/>
      <c r="L904" s="87"/>
      <c r="O904" s="87"/>
      <c r="P904" s="87"/>
      <c r="Q904" s="87"/>
      <c r="R904" s="87"/>
    </row>
    <row r="905" spans="5:18" ht="12.75">
      <c r="E905" s="87"/>
      <c r="F905" s="87"/>
      <c r="I905" s="87"/>
      <c r="J905" s="87"/>
      <c r="L905" s="87"/>
      <c r="O905" s="87"/>
      <c r="P905" s="87"/>
      <c r="Q905" s="87"/>
      <c r="R905" s="87"/>
    </row>
    <row r="906" spans="5:18" ht="12.75">
      <c r="E906" s="87"/>
      <c r="F906" s="87"/>
      <c r="I906" s="87"/>
      <c r="J906" s="87"/>
      <c r="L906" s="87"/>
      <c r="O906" s="87"/>
      <c r="P906" s="87"/>
      <c r="Q906" s="87"/>
      <c r="R906" s="87"/>
    </row>
    <row r="907" spans="5:18" ht="12.75">
      <c r="E907" s="87"/>
      <c r="F907" s="87"/>
      <c r="I907" s="87"/>
      <c r="J907" s="87"/>
      <c r="L907" s="87"/>
      <c r="O907" s="87"/>
      <c r="P907" s="87"/>
      <c r="Q907" s="87"/>
      <c r="R907" s="87"/>
    </row>
    <row r="908" spans="5:18" ht="12.75">
      <c r="E908" s="87"/>
      <c r="F908" s="87"/>
      <c r="I908" s="87"/>
      <c r="J908" s="87"/>
      <c r="L908" s="87"/>
      <c r="O908" s="87"/>
      <c r="P908" s="87"/>
      <c r="Q908" s="87"/>
      <c r="R908" s="87"/>
    </row>
    <row r="909" spans="5:18" ht="12.75">
      <c r="E909" s="87"/>
      <c r="F909" s="87"/>
      <c r="I909" s="87"/>
      <c r="J909" s="87"/>
      <c r="L909" s="87"/>
      <c r="O909" s="87"/>
      <c r="P909" s="87"/>
      <c r="Q909" s="87"/>
      <c r="R909" s="87"/>
    </row>
    <row r="910" spans="5:18" ht="12.75">
      <c r="E910" s="87"/>
      <c r="F910" s="87"/>
      <c r="I910" s="87"/>
      <c r="J910" s="87"/>
      <c r="L910" s="87"/>
      <c r="O910" s="87"/>
      <c r="P910" s="87"/>
      <c r="Q910" s="87"/>
      <c r="R910" s="87"/>
    </row>
    <row r="911" spans="5:18" ht="12.75">
      <c r="E911" s="87"/>
      <c r="F911" s="87"/>
      <c r="I911" s="87"/>
      <c r="J911" s="87"/>
      <c r="L911" s="87"/>
      <c r="O911" s="87"/>
      <c r="P911" s="87"/>
      <c r="Q911" s="87"/>
      <c r="R911" s="87"/>
    </row>
    <row r="912" spans="5:18" ht="12.75">
      <c r="E912" s="87"/>
      <c r="F912" s="87"/>
      <c r="I912" s="87"/>
      <c r="J912" s="87"/>
      <c r="L912" s="87"/>
      <c r="O912" s="87"/>
      <c r="P912" s="87"/>
      <c r="Q912" s="87"/>
      <c r="R912" s="87"/>
    </row>
    <row r="913" spans="5:18" ht="12.75">
      <c r="E913" s="87"/>
      <c r="F913" s="87"/>
      <c r="I913" s="87"/>
      <c r="J913" s="87"/>
      <c r="L913" s="87"/>
      <c r="O913" s="87"/>
      <c r="P913" s="87"/>
      <c r="Q913" s="87"/>
      <c r="R913" s="87"/>
    </row>
    <row r="914" spans="5:18" ht="12.75">
      <c r="E914" s="87"/>
      <c r="F914" s="87"/>
      <c r="I914" s="87"/>
      <c r="J914" s="87"/>
      <c r="L914" s="87"/>
      <c r="O914" s="87"/>
      <c r="P914" s="87"/>
      <c r="Q914" s="87"/>
      <c r="R914" s="87"/>
    </row>
    <row r="915" spans="5:18" ht="12.75">
      <c r="E915" s="87"/>
      <c r="F915" s="87"/>
      <c r="I915" s="87"/>
      <c r="J915" s="87"/>
      <c r="L915" s="87"/>
      <c r="O915" s="87"/>
      <c r="P915" s="87"/>
      <c r="Q915" s="87"/>
      <c r="R915" s="87"/>
    </row>
    <row r="916" spans="5:18" ht="12.75">
      <c r="E916" s="87"/>
      <c r="F916" s="87"/>
      <c r="I916" s="87"/>
      <c r="J916" s="87"/>
      <c r="L916" s="87"/>
      <c r="O916" s="87"/>
      <c r="P916" s="87"/>
      <c r="Q916" s="87"/>
      <c r="R916" s="87"/>
    </row>
    <row r="917" spans="5:18" ht="12.75">
      <c r="E917" s="87"/>
      <c r="F917" s="87"/>
      <c r="I917" s="87"/>
      <c r="J917" s="87"/>
      <c r="L917" s="87"/>
      <c r="O917" s="87"/>
      <c r="P917" s="87"/>
      <c r="Q917" s="87"/>
      <c r="R917" s="87"/>
    </row>
    <row r="918" spans="5:18" ht="12.75">
      <c r="E918" s="87"/>
      <c r="F918" s="87"/>
      <c r="I918" s="87"/>
      <c r="J918" s="87"/>
      <c r="L918" s="87"/>
      <c r="O918" s="87"/>
      <c r="P918" s="87"/>
      <c r="Q918" s="87"/>
      <c r="R918" s="87"/>
    </row>
    <row r="919" spans="5:18" ht="12.75">
      <c r="E919" s="87"/>
      <c r="F919" s="87"/>
      <c r="I919" s="87"/>
      <c r="J919" s="87"/>
      <c r="L919" s="87"/>
      <c r="O919" s="87"/>
      <c r="P919" s="87"/>
      <c r="Q919" s="87"/>
      <c r="R919" s="87"/>
    </row>
    <row r="920" spans="5:18" ht="12.75">
      <c r="E920" s="87"/>
      <c r="F920" s="87"/>
      <c r="I920" s="87"/>
      <c r="J920" s="87"/>
      <c r="L920" s="87"/>
      <c r="O920" s="87"/>
      <c r="P920" s="87"/>
      <c r="Q920" s="87"/>
      <c r="R920" s="87"/>
    </row>
    <row r="921" spans="5:18" ht="12.75">
      <c r="E921" s="87"/>
      <c r="F921" s="87"/>
      <c r="I921" s="87"/>
      <c r="J921" s="87"/>
      <c r="L921" s="87"/>
      <c r="O921" s="87"/>
      <c r="P921" s="87"/>
      <c r="Q921" s="87"/>
      <c r="R921" s="87"/>
    </row>
    <row r="922" spans="5:18" ht="12.75">
      <c r="E922" s="87"/>
      <c r="F922" s="87"/>
      <c r="I922" s="87"/>
      <c r="J922" s="87"/>
      <c r="L922" s="87"/>
      <c r="O922" s="87"/>
      <c r="P922" s="87"/>
      <c r="Q922" s="87"/>
      <c r="R922" s="87"/>
    </row>
    <row r="923" spans="5:18" ht="12.75">
      <c r="E923" s="87"/>
      <c r="F923" s="87"/>
      <c r="I923" s="87"/>
      <c r="J923" s="87"/>
      <c r="L923" s="87"/>
      <c r="O923" s="87"/>
      <c r="P923" s="87"/>
      <c r="Q923" s="87"/>
      <c r="R923" s="87"/>
    </row>
    <row r="924" spans="5:18" ht="12.75">
      <c r="E924" s="87"/>
      <c r="F924" s="87"/>
      <c r="I924" s="87"/>
      <c r="J924" s="87"/>
      <c r="L924" s="87"/>
      <c r="O924" s="87"/>
      <c r="P924" s="87"/>
      <c r="Q924" s="87"/>
      <c r="R924" s="87"/>
    </row>
    <row r="925" spans="5:18" ht="12.75">
      <c r="E925" s="87"/>
      <c r="F925" s="87"/>
      <c r="I925" s="87"/>
      <c r="J925" s="87"/>
      <c r="L925" s="87"/>
      <c r="O925" s="87"/>
      <c r="P925" s="87"/>
      <c r="Q925" s="87"/>
      <c r="R925" s="87"/>
    </row>
    <row r="926" spans="5:18" ht="12.75">
      <c r="E926" s="87"/>
      <c r="F926" s="87"/>
      <c r="I926" s="87"/>
      <c r="J926" s="87"/>
      <c r="L926" s="87"/>
      <c r="O926" s="87"/>
      <c r="P926" s="87"/>
      <c r="Q926" s="87"/>
      <c r="R926" s="87"/>
    </row>
    <row r="927" spans="5:18" ht="12.75">
      <c r="E927" s="87"/>
      <c r="F927" s="87"/>
      <c r="I927" s="87"/>
      <c r="J927" s="87"/>
      <c r="L927" s="87"/>
      <c r="O927" s="87"/>
      <c r="P927" s="87"/>
      <c r="Q927" s="87"/>
      <c r="R927" s="87"/>
    </row>
    <row r="928" spans="5:18" ht="12.75">
      <c r="E928" s="87"/>
      <c r="F928" s="87"/>
      <c r="I928" s="87"/>
      <c r="J928" s="87"/>
      <c r="L928" s="87"/>
      <c r="O928" s="87"/>
      <c r="P928" s="87"/>
      <c r="Q928" s="87"/>
      <c r="R928" s="87"/>
    </row>
    <row r="929" spans="5:18" ht="12.75">
      <c r="E929" s="87"/>
      <c r="F929" s="87"/>
      <c r="I929" s="87"/>
      <c r="J929" s="87"/>
      <c r="L929" s="87"/>
      <c r="O929" s="87"/>
      <c r="P929" s="87"/>
      <c r="Q929" s="87"/>
      <c r="R929" s="87"/>
    </row>
    <row r="930" spans="5:18" ht="12.75">
      <c r="E930" s="87"/>
      <c r="F930" s="87"/>
      <c r="I930" s="87"/>
      <c r="J930" s="87"/>
      <c r="L930" s="87"/>
      <c r="O930" s="87"/>
      <c r="P930" s="87"/>
      <c r="Q930" s="87"/>
      <c r="R930" s="87"/>
    </row>
    <row r="931" spans="5:18" ht="12.75">
      <c r="E931" s="87"/>
      <c r="F931" s="87"/>
      <c r="I931" s="87"/>
      <c r="J931" s="87"/>
      <c r="L931" s="87"/>
      <c r="O931" s="87"/>
      <c r="P931" s="87"/>
      <c r="Q931" s="87"/>
      <c r="R931" s="87"/>
    </row>
    <row r="932" spans="5:18" ht="12.75">
      <c r="E932" s="87"/>
      <c r="F932" s="87"/>
      <c r="I932" s="87"/>
      <c r="J932" s="87"/>
      <c r="L932" s="87"/>
      <c r="O932" s="87"/>
      <c r="P932" s="87"/>
      <c r="Q932" s="87"/>
      <c r="R932" s="87"/>
    </row>
    <row r="933" spans="5:18" ht="12.75">
      <c r="E933" s="87"/>
      <c r="F933" s="87"/>
      <c r="I933" s="87"/>
      <c r="J933" s="87"/>
      <c r="L933" s="87"/>
      <c r="O933" s="87"/>
      <c r="P933" s="87"/>
      <c r="Q933" s="87"/>
      <c r="R933" s="87"/>
    </row>
    <row r="934" spans="5:18" ht="12.75">
      <c r="E934" s="87"/>
      <c r="F934" s="87"/>
      <c r="I934" s="87"/>
      <c r="J934" s="87"/>
      <c r="L934" s="87"/>
      <c r="O934" s="87"/>
      <c r="P934" s="87"/>
      <c r="Q934" s="87"/>
      <c r="R934" s="87"/>
    </row>
    <row r="935" spans="5:18" ht="12.75">
      <c r="E935" s="87"/>
      <c r="F935" s="87"/>
      <c r="I935" s="87"/>
      <c r="J935" s="87"/>
      <c r="L935" s="87"/>
      <c r="O935" s="87"/>
      <c r="P935" s="87"/>
      <c r="Q935" s="87"/>
      <c r="R935" s="87"/>
    </row>
    <row r="936" spans="5:18" ht="12.75">
      <c r="E936" s="87"/>
      <c r="F936" s="87"/>
      <c r="I936" s="87"/>
      <c r="J936" s="87"/>
      <c r="L936" s="87"/>
      <c r="O936" s="87"/>
      <c r="P936" s="87"/>
      <c r="Q936" s="87"/>
      <c r="R936" s="87"/>
    </row>
    <row r="937" spans="5:18" ht="12.75">
      <c r="E937" s="87"/>
      <c r="F937" s="87"/>
      <c r="I937" s="87"/>
      <c r="J937" s="87"/>
      <c r="L937" s="87"/>
      <c r="O937" s="87"/>
      <c r="P937" s="87"/>
      <c r="Q937" s="87"/>
      <c r="R937" s="87"/>
    </row>
    <row r="938" spans="5:18" ht="12.75">
      <c r="E938" s="87"/>
      <c r="F938" s="87"/>
      <c r="I938" s="87"/>
      <c r="J938" s="87"/>
      <c r="L938" s="87"/>
      <c r="O938" s="87"/>
      <c r="P938" s="87"/>
      <c r="Q938" s="87"/>
      <c r="R938" s="87"/>
    </row>
    <row r="939" spans="5:18" ht="12.75">
      <c r="E939" s="87"/>
      <c r="F939" s="87"/>
      <c r="I939" s="87"/>
      <c r="J939" s="87"/>
      <c r="L939" s="87"/>
      <c r="O939" s="87"/>
      <c r="P939" s="87"/>
      <c r="Q939" s="87"/>
      <c r="R939" s="87"/>
    </row>
    <row r="940" spans="5:18" ht="12.75">
      <c r="E940" s="87"/>
      <c r="F940" s="87"/>
      <c r="I940" s="87"/>
      <c r="J940" s="87"/>
      <c r="L940" s="87"/>
      <c r="O940" s="87"/>
      <c r="P940" s="87"/>
      <c r="Q940" s="87"/>
      <c r="R940" s="87"/>
    </row>
    <row r="941" spans="5:18" ht="12.75">
      <c r="E941" s="87"/>
      <c r="F941" s="87"/>
      <c r="I941" s="87"/>
      <c r="J941" s="87"/>
      <c r="L941" s="87"/>
      <c r="O941" s="87"/>
      <c r="P941" s="87"/>
      <c r="Q941" s="87"/>
      <c r="R941" s="87"/>
    </row>
    <row r="942" spans="5:18" ht="12.75">
      <c r="E942" s="87"/>
      <c r="F942" s="87"/>
      <c r="I942" s="87"/>
      <c r="J942" s="87"/>
      <c r="L942" s="87"/>
      <c r="O942" s="87"/>
      <c r="P942" s="87"/>
      <c r="Q942" s="87"/>
      <c r="R942" s="87"/>
    </row>
    <row r="943" spans="5:18" ht="12.75">
      <c r="E943" s="87"/>
      <c r="F943" s="87"/>
      <c r="I943" s="87"/>
      <c r="J943" s="87"/>
      <c r="L943" s="87"/>
      <c r="O943" s="87"/>
      <c r="P943" s="87"/>
      <c r="Q943" s="87"/>
      <c r="R943" s="87"/>
    </row>
    <row r="944" spans="5:18" ht="12.75">
      <c r="E944" s="87"/>
      <c r="F944" s="87"/>
      <c r="I944" s="87"/>
      <c r="J944" s="87"/>
      <c r="L944" s="87"/>
      <c r="O944" s="87"/>
      <c r="P944" s="87"/>
      <c r="Q944" s="87"/>
      <c r="R944" s="87"/>
    </row>
    <row r="945" spans="5:18" ht="12.75">
      <c r="E945" s="87"/>
      <c r="F945" s="87"/>
      <c r="I945" s="87"/>
      <c r="J945" s="87"/>
      <c r="L945" s="87"/>
      <c r="O945" s="87"/>
      <c r="P945" s="87"/>
      <c r="Q945" s="87"/>
      <c r="R945" s="87"/>
    </row>
    <row r="946" spans="5:18" ht="12.75">
      <c r="E946" s="87"/>
      <c r="F946" s="87"/>
      <c r="I946" s="87"/>
      <c r="J946" s="87"/>
      <c r="L946" s="87"/>
      <c r="O946" s="87"/>
      <c r="P946" s="87"/>
      <c r="Q946" s="87"/>
      <c r="R946" s="87"/>
    </row>
    <row r="947" spans="5:18" ht="12.75">
      <c r="E947" s="87"/>
      <c r="F947" s="87"/>
      <c r="I947" s="87"/>
      <c r="J947" s="87"/>
      <c r="L947" s="87"/>
      <c r="O947" s="87"/>
      <c r="P947" s="87"/>
      <c r="Q947" s="87"/>
      <c r="R947" s="87"/>
    </row>
    <row r="948" spans="5:18" ht="12.75">
      <c r="E948" s="87"/>
      <c r="F948" s="87"/>
      <c r="I948" s="87"/>
      <c r="J948" s="87"/>
      <c r="L948" s="87"/>
      <c r="O948" s="87"/>
      <c r="P948" s="87"/>
      <c r="Q948" s="87"/>
      <c r="R948" s="87"/>
    </row>
    <row r="949" spans="5:18" ht="12.75">
      <c r="E949" s="87"/>
      <c r="F949" s="87"/>
      <c r="I949" s="87"/>
      <c r="J949" s="87"/>
      <c r="L949" s="87"/>
      <c r="O949" s="87"/>
      <c r="P949" s="87"/>
      <c r="Q949" s="87"/>
      <c r="R949" s="87"/>
    </row>
    <row r="950" spans="5:18" ht="12.75">
      <c r="E950" s="87"/>
      <c r="F950" s="87"/>
      <c r="I950" s="87"/>
      <c r="J950" s="87"/>
      <c r="L950" s="87"/>
      <c r="O950" s="87"/>
      <c r="P950" s="87"/>
      <c r="Q950" s="87"/>
      <c r="R950" s="87"/>
    </row>
    <row r="951" spans="5:18" ht="12.75">
      <c r="E951" s="87"/>
      <c r="F951" s="87"/>
      <c r="I951" s="87"/>
      <c r="J951" s="87"/>
      <c r="L951" s="87"/>
      <c r="O951" s="87"/>
      <c r="P951" s="87"/>
      <c r="Q951" s="87"/>
      <c r="R951" s="87"/>
    </row>
    <row r="952" spans="5:18" ht="12.75">
      <c r="E952" s="87"/>
      <c r="F952" s="87"/>
      <c r="I952" s="87"/>
      <c r="J952" s="87"/>
      <c r="L952" s="87"/>
      <c r="O952" s="87"/>
      <c r="P952" s="87"/>
      <c r="Q952" s="87"/>
      <c r="R952" s="87"/>
    </row>
    <row r="953" spans="5:18" ht="12.75">
      <c r="E953" s="87"/>
      <c r="F953" s="87"/>
      <c r="I953" s="87"/>
      <c r="J953" s="87"/>
      <c r="L953" s="87"/>
      <c r="O953" s="87"/>
      <c r="P953" s="87"/>
      <c r="Q953" s="87"/>
      <c r="R953" s="87"/>
    </row>
    <row r="954" spans="5:18" ht="12.75">
      <c r="E954" s="87"/>
      <c r="F954" s="87"/>
      <c r="I954" s="87"/>
      <c r="J954" s="87"/>
      <c r="L954" s="87"/>
      <c r="O954" s="87"/>
      <c r="P954" s="87"/>
      <c r="Q954" s="87"/>
      <c r="R954" s="87"/>
    </row>
    <row r="955" spans="5:18" ht="12.75">
      <c r="E955" s="87"/>
      <c r="F955" s="87"/>
      <c r="I955" s="87"/>
      <c r="J955" s="87"/>
      <c r="L955" s="87"/>
      <c r="O955" s="87"/>
      <c r="P955" s="87"/>
      <c r="Q955" s="87"/>
      <c r="R955" s="87"/>
    </row>
    <row r="956" spans="5:18" ht="12.75">
      <c r="E956" s="87"/>
      <c r="F956" s="87"/>
      <c r="I956" s="87"/>
      <c r="J956" s="87"/>
      <c r="L956" s="87"/>
      <c r="O956" s="87"/>
      <c r="P956" s="87"/>
      <c r="Q956" s="87"/>
      <c r="R956" s="87"/>
    </row>
    <row r="957" spans="5:18" ht="12.75">
      <c r="E957" s="87"/>
      <c r="F957" s="87"/>
      <c r="I957" s="87"/>
      <c r="J957" s="87"/>
      <c r="L957" s="87"/>
      <c r="O957" s="87"/>
      <c r="P957" s="87"/>
      <c r="Q957" s="87"/>
      <c r="R957" s="87"/>
    </row>
    <row r="958" spans="5:18" ht="12.75">
      <c r="E958" s="87"/>
      <c r="F958" s="87"/>
      <c r="I958" s="87"/>
      <c r="J958" s="87"/>
      <c r="L958" s="87"/>
      <c r="O958" s="87"/>
      <c r="P958" s="87"/>
      <c r="Q958" s="87"/>
      <c r="R958" s="87"/>
    </row>
    <row r="959" spans="5:18" ht="12.75">
      <c r="E959" s="87"/>
      <c r="F959" s="87"/>
      <c r="I959" s="87"/>
      <c r="J959" s="87"/>
      <c r="L959" s="87"/>
      <c r="O959" s="87"/>
      <c r="P959" s="87"/>
      <c r="Q959" s="87"/>
      <c r="R959" s="87"/>
    </row>
    <row r="960" spans="5:18" ht="12.75">
      <c r="E960" s="87"/>
      <c r="F960" s="87"/>
      <c r="I960" s="87"/>
      <c r="J960" s="87"/>
      <c r="L960" s="87"/>
      <c r="O960" s="87"/>
      <c r="P960" s="87"/>
      <c r="Q960" s="87"/>
      <c r="R960" s="87"/>
    </row>
    <row r="961" spans="5:18" ht="12.75">
      <c r="E961" s="87"/>
      <c r="F961" s="87"/>
      <c r="I961" s="87"/>
      <c r="J961" s="87"/>
      <c r="L961" s="87"/>
      <c r="O961" s="87"/>
      <c r="P961" s="87"/>
      <c r="Q961" s="87"/>
      <c r="R961" s="87"/>
    </row>
    <row r="962" spans="5:18" ht="12.75">
      <c r="E962" s="87"/>
      <c r="F962" s="87"/>
      <c r="I962" s="87"/>
      <c r="J962" s="87"/>
      <c r="L962" s="87"/>
      <c r="O962" s="87"/>
      <c r="P962" s="87"/>
      <c r="Q962" s="87"/>
      <c r="R962" s="87"/>
    </row>
    <row r="963" spans="5:18" ht="12.75">
      <c r="E963" s="87"/>
      <c r="F963" s="87"/>
      <c r="I963" s="87"/>
      <c r="J963" s="87"/>
      <c r="L963" s="87"/>
      <c r="O963" s="87"/>
      <c r="P963" s="87"/>
      <c r="Q963" s="87"/>
      <c r="R963" s="87"/>
    </row>
    <row r="964" spans="5:18" ht="12.75">
      <c r="E964" s="87"/>
      <c r="F964" s="87"/>
      <c r="I964" s="87"/>
      <c r="J964" s="87"/>
      <c r="L964" s="87"/>
      <c r="O964" s="87"/>
      <c r="P964" s="87"/>
      <c r="Q964" s="87"/>
      <c r="R964" s="87"/>
    </row>
    <row r="965" spans="5:18" ht="12.75">
      <c r="E965" s="87"/>
      <c r="F965" s="87"/>
      <c r="I965" s="87"/>
      <c r="J965" s="87"/>
      <c r="L965" s="87"/>
      <c r="O965" s="87"/>
      <c r="P965" s="87"/>
      <c r="Q965" s="87"/>
      <c r="R965" s="87"/>
    </row>
    <row r="966" spans="5:18" ht="12.75">
      <c r="E966" s="87"/>
      <c r="F966" s="87"/>
      <c r="I966" s="87"/>
      <c r="J966" s="87"/>
      <c r="L966" s="87"/>
      <c r="O966" s="87"/>
      <c r="P966" s="87"/>
      <c r="Q966" s="87"/>
      <c r="R966" s="87"/>
    </row>
    <row r="967" spans="5:18" ht="12.75">
      <c r="E967" s="87"/>
      <c r="F967" s="87"/>
      <c r="I967" s="87"/>
      <c r="J967" s="87"/>
      <c r="L967" s="87"/>
      <c r="O967" s="87"/>
      <c r="P967" s="87"/>
      <c r="Q967" s="87"/>
      <c r="R967" s="87"/>
    </row>
    <row r="968" spans="5:18" ht="12.75">
      <c r="E968" s="87"/>
      <c r="F968" s="87"/>
      <c r="I968" s="87"/>
      <c r="J968" s="87"/>
      <c r="L968" s="87"/>
      <c r="O968" s="87"/>
      <c r="P968" s="87"/>
      <c r="Q968" s="87"/>
      <c r="R968" s="87"/>
    </row>
    <row r="969" spans="5:18" ht="12.75">
      <c r="E969" s="87"/>
      <c r="F969" s="87"/>
      <c r="I969" s="87"/>
      <c r="J969" s="87"/>
      <c r="L969" s="87"/>
      <c r="O969" s="87"/>
      <c r="P969" s="87"/>
      <c r="Q969" s="87"/>
      <c r="R969" s="87"/>
    </row>
    <row r="970" spans="5:18" ht="12.75">
      <c r="E970" s="87"/>
      <c r="F970" s="87"/>
      <c r="I970" s="87"/>
      <c r="J970" s="87"/>
      <c r="L970" s="87"/>
      <c r="O970" s="87"/>
      <c r="P970" s="87"/>
      <c r="Q970" s="87"/>
      <c r="R970" s="87"/>
    </row>
    <row r="971" spans="5:18" ht="12.75">
      <c r="E971" s="87"/>
      <c r="F971" s="87"/>
      <c r="I971" s="87"/>
      <c r="J971" s="87"/>
      <c r="L971" s="87"/>
      <c r="O971" s="87"/>
      <c r="P971" s="87"/>
      <c r="Q971" s="87"/>
      <c r="R971" s="87"/>
    </row>
    <row r="972" spans="5:18" ht="12.75">
      <c r="E972" s="87"/>
      <c r="F972" s="87"/>
      <c r="I972" s="87"/>
      <c r="J972" s="87"/>
      <c r="L972" s="87"/>
      <c r="O972" s="87"/>
      <c r="P972" s="87"/>
      <c r="Q972" s="87"/>
      <c r="R972" s="87"/>
    </row>
    <row r="973" spans="5:18" ht="12.75">
      <c r="E973" s="87"/>
      <c r="F973" s="87"/>
      <c r="I973" s="87"/>
      <c r="J973" s="87"/>
      <c r="L973" s="87"/>
      <c r="O973" s="87"/>
      <c r="P973" s="87"/>
      <c r="Q973" s="87"/>
      <c r="R973" s="87"/>
    </row>
    <row r="974" spans="5:18" ht="12.75">
      <c r="E974" s="87"/>
      <c r="F974" s="87"/>
      <c r="I974" s="87"/>
      <c r="J974" s="87"/>
      <c r="L974" s="87"/>
      <c r="O974" s="87"/>
      <c r="P974" s="87"/>
      <c r="Q974" s="87"/>
      <c r="R974" s="87"/>
    </row>
    <row r="975" spans="5:18" ht="12.75">
      <c r="E975" s="87"/>
      <c r="F975" s="87"/>
      <c r="I975" s="87"/>
      <c r="J975" s="87"/>
      <c r="L975" s="87"/>
      <c r="O975" s="87"/>
      <c r="P975" s="87"/>
      <c r="Q975" s="87"/>
      <c r="R975" s="87"/>
    </row>
    <row r="976" spans="5:18" ht="12.75">
      <c r="E976" s="87"/>
      <c r="F976" s="87"/>
      <c r="I976" s="87"/>
      <c r="J976" s="87"/>
      <c r="L976" s="87"/>
      <c r="O976" s="87"/>
      <c r="P976" s="87"/>
      <c r="Q976" s="87"/>
      <c r="R976" s="87"/>
    </row>
    <row r="977" spans="5:18" ht="12.75">
      <c r="E977" s="87"/>
      <c r="F977" s="87"/>
      <c r="I977" s="87"/>
      <c r="J977" s="87"/>
      <c r="L977" s="87"/>
      <c r="O977" s="87"/>
      <c r="P977" s="87"/>
      <c r="Q977" s="87"/>
      <c r="R977" s="87"/>
    </row>
    <row r="978" spans="5:18" ht="12.75">
      <c r="E978" s="87"/>
      <c r="F978" s="87"/>
      <c r="I978" s="87"/>
      <c r="J978" s="87"/>
      <c r="L978" s="87"/>
      <c r="O978" s="87"/>
      <c r="P978" s="87"/>
      <c r="Q978" s="87"/>
      <c r="R978" s="87"/>
    </row>
    <row r="979" spans="5:18" ht="12.75">
      <c r="E979" s="87"/>
      <c r="F979" s="87"/>
      <c r="I979" s="87"/>
      <c r="J979" s="87"/>
      <c r="L979" s="87"/>
      <c r="O979" s="87"/>
      <c r="P979" s="87"/>
      <c r="Q979" s="87"/>
      <c r="R979" s="87"/>
    </row>
    <row r="980" spans="5:18" ht="12.75">
      <c r="E980" s="87"/>
      <c r="F980" s="87"/>
      <c r="I980" s="87"/>
      <c r="J980" s="87"/>
      <c r="L980" s="87"/>
      <c r="O980" s="87"/>
      <c r="P980" s="87"/>
      <c r="Q980" s="87"/>
      <c r="R980" s="87"/>
    </row>
    <row r="981" spans="5:18" ht="12.75">
      <c r="E981" s="87"/>
      <c r="F981" s="87"/>
      <c r="I981" s="87"/>
      <c r="J981" s="87"/>
      <c r="L981" s="87"/>
      <c r="O981" s="87"/>
      <c r="P981" s="87"/>
      <c r="Q981" s="87"/>
      <c r="R981" s="87"/>
    </row>
    <row r="982" spans="5:18" ht="12.75">
      <c r="E982" s="87"/>
      <c r="F982" s="87"/>
      <c r="I982" s="87"/>
      <c r="J982" s="87"/>
      <c r="L982" s="87"/>
      <c r="O982" s="87"/>
      <c r="P982" s="87"/>
      <c r="Q982" s="87"/>
      <c r="R982" s="87"/>
    </row>
    <row r="983" spans="5:18" ht="12.75">
      <c r="E983" s="87"/>
      <c r="F983" s="87"/>
      <c r="I983" s="87"/>
      <c r="J983" s="87"/>
      <c r="L983" s="87"/>
      <c r="O983" s="87"/>
      <c r="P983" s="87"/>
      <c r="Q983" s="87"/>
      <c r="R983" s="87"/>
    </row>
    <row r="984" spans="5:18" ht="12.75">
      <c r="E984" s="87"/>
      <c r="F984" s="87"/>
      <c r="I984" s="87"/>
      <c r="J984" s="87"/>
      <c r="L984" s="87"/>
      <c r="O984" s="87"/>
      <c r="P984" s="87"/>
      <c r="Q984" s="87"/>
      <c r="R984" s="87"/>
    </row>
    <row r="985" spans="5:18" ht="12.75">
      <c r="E985" s="87"/>
      <c r="F985" s="87"/>
      <c r="I985" s="87"/>
      <c r="J985" s="87"/>
      <c r="L985" s="87"/>
      <c r="O985" s="87"/>
      <c r="P985" s="87"/>
      <c r="Q985" s="87"/>
      <c r="R985" s="87"/>
    </row>
    <row r="986" spans="5:18" ht="12.75">
      <c r="E986" s="87"/>
      <c r="F986" s="87"/>
      <c r="I986" s="87"/>
      <c r="J986" s="87"/>
      <c r="L986" s="87"/>
      <c r="O986" s="87"/>
      <c r="P986" s="87"/>
      <c r="Q986" s="87"/>
      <c r="R986" s="87"/>
    </row>
    <row r="987" spans="5:18" ht="12.75">
      <c r="E987" s="87"/>
      <c r="F987" s="87"/>
      <c r="I987" s="87"/>
      <c r="J987" s="87"/>
      <c r="L987" s="87"/>
      <c r="O987" s="87"/>
      <c r="P987" s="87"/>
      <c r="Q987" s="87"/>
      <c r="R987" s="87"/>
    </row>
    <row r="988" spans="5:18" ht="12.75">
      <c r="E988" s="87"/>
      <c r="F988" s="87"/>
      <c r="I988" s="87"/>
      <c r="J988" s="87"/>
      <c r="L988" s="87"/>
      <c r="O988" s="87"/>
      <c r="P988" s="87"/>
      <c r="Q988" s="87"/>
      <c r="R988" s="87"/>
    </row>
    <row r="989" spans="5:18" ht="12.75">
      <c r="E989" s="87"/>
      <c r="F989" s="87"/>
      <c r="I989" s="87"/>
      <c r="J989" s="87"/>
      <c r="L989" s="87"/>
      <c r="O989" s="87"/>
      <c r="P989" s="87"/>
      <c r="Q989" s="87"/>
      <c r="R989" s="87"/>
    </row>
    <row r="990" spans="5:18" ht="12.75">
      <c r="E990" s="87"/>
      <c r="F990" s="87"/>
      <c r="I990" s="87"/>
      <c r="J990" s="87"/>
      <c r="L990" s="87"/>
      <c r="O990" s="87"/>
      <c r="P990" s="87"/>
      <c r="Q990" s="87"/>
      <c r="R990" s="87"/>
    </row>
    <row r="991" spans="5:18" ht="12.75">
      <c r="E991" s="87"/>
      <c r="F991" s="87"/>
      <c r="I991" s="87"/>
      <c r="J991" s="87"/>
      <c r="L991" s="87"/>
      <c r="O991" s="87"/>
      <c r="P991" s="87"/>
      <c r="Q991" s="87"/>
      <c r="R991" s="87"/>
    </row>
    <row r="992" spans="5:18" ht="12.75">
      <c r="E992" s="87"/>
      <c r="F992" s="87"/>
      <c r="I992" s="87"/>
      <c r="J992" s="87"/>
      <c r="L992" s="87"/>
      <c r="O992" s="87"/>
      <c r="P992" s="87"/>
      <c r="Q992" s="87"/>
      <c r="R992" s="87"/>
    </row>
    <row r="993" spans="5:18" ht="12.75">
      <c r="E993" s="87"/>
      <c r="F993" s="87"/>
      <c r="I993" s="87"/>
      <c r="J993" s="87"/>
      <c r="L993" s="87"/>
      <c r="O993" s="87"/>
      <c r="P993" s="87"/>
      <c r="Q993" s="87"/>
      <c r="R993" s="87"/>
    </row>
    <row r="994" spans="5:18" ht="12.75">
      <c r="E994" s="87"/>
      <c r="F994" s="87"/>
      <c r="I994" s="87"/>
      <c r="J994" s="87"/>
      <c r="L994" s="87"/>
      <c r="O994" s="87"/>
      <c r="P994" s="87"/>
      <c r="Q994" s="87"/>
      <c r="R994" s="87"/>
    </row>
    <row r="995" spans="5:18" ht="12.75">
      <c r="E995" s="87"/>
      <c r="F995" s="87"/>
      <c r="I995" s="87"/>
      <c r="J995" s="87"/>
      <c r="L995" s="87"/>
      <c r="O995" s="87"/>
      <c r="P995" s="87"/>
      <c r="Q995" s="87"/>
      <c r="R995" s="87"/>
    </row>
    <row r="996" spans="5:18" ht="12.75">
      <c r="E996" s="87"/>
      <c r="F996" s="87"/>
      <c r="I996" s="87"/>
      <c r="J996" s="87"/>
      <c r="L996" s="87"/>
      <c r="O996" s="87"/>
      <c r="P996" s="87"/>
      <c r="Q996" s="87"/>
      <c r="R996" s="87"/>
    </row>
    <row r="997" spans="5:18" ht="12.75">
      <c r="E997" s="87"/>
      <c r="F997" s="87"/>
      <c r="I997" s="87"/>
      <c r="J997" s="87"/>
      <c r="L997" s="87"/>
      <c r="O997" s="87"/>
      <c r="P997" s="87"/>
      <c r="Q997" s="87"/>
      <c r="R997" s="87"/>
    </row>
    <row r="998" spans="5:18" ht="12.75">
      <c r="E998" s="87"/>
      <c r="F998" s="87"/>
      <c r="I998" s="87"/>
      <c r="J998" s="87"/>
      <c r="L998" s="87"/>
      <c r="O998" s="87"/>
      <c r="P998" s="87"/>
      <c r="Q998" s="87"/>
      <c r="R998" s="87"/>
    </row>
    <row r="999" spans="5:18" ht="12.75">
      <c r="E999" s="87"/>
      <c r="F999" s="87"/>
      <c r="I999" s="87"/>
      <c r="J999" s="87"/>
      <c r="L999" s="87"/>
      <c r="O999" s="87"/>
      <c r="P999" s="87"/>
      <c r="Q999" s="87"/>
      <c r="R999" s="87"/>
    </row>
    <row r="1000" spans="5:18" ht="12.75">
      <c r="E1000" s="87"/>
      <c r="F1000" s="87"/>
      <c r="I1000" s="87"/>
      <c r="J1000" s="87"/>
      <c r="L1000" s="87"/>
      <c r="O1000" s="87"/>
      <c r="P1000" s="87"/>
      <c r="Q1000" s="87"/>
      <c r="R1000" s="87"/>
    </row>
    <row r="1001" spans="5:18" ht="12.75">
      <c r="E1001" s="87"/>
      <c r="F1001" s="87"/>
      <c r="I1001" s="87"/>
      <c r="J1001" s="87"/>
      <c r="L1001" s="87"/>
      <c r="O1001" s="87"/>
      <c r="P1001" s="87"/>
      <c r="Q1001" s="87"/>
      <c r="R1001" s="87"/>
    </row>
    <row r="1002" spans="5:18" ht="12.75">
      <c r="E1002" s="87"/>
      <c r="F1002" s="87"/>
      <c r="I1002" s="87"/>
      <c r="J1002" s="87"/>
      <c r="L1002" s="87"/>
      <c r="O1002" s="87"/>
      <c r="P1002" s="87"/>
      <c r="Q1002" s="87"/>
      <c r="R1002" s="87"/>
    </row>
    <row r="1003" spans="5:18" ht="12.75">
      <c r="E1003" s="87"/>
      <c r="F1003" s="87"/>
      <c r="I1003" s="87"/>
      <c r="J1003" s="87"/>
      <c r="L1003" s="87"/>
      <c r="O1003" s="87"/>
      <c r="P1003" s="87"/>
      <c r="Q1003" s="87"/>
      <c r="R1003" s="87"/>
    </row>
    <row r="1004" spans="5:18" ht="12.75">
      <c r="E1004" s="87"/>
      <c r="F1004" s="87"/>
      <c r="I1004" s="87"/>
      <c r="J1004" s="87"/>
      <c r="L1004" s="87"/>
      <c r="O1004" s="87"/>
      <c r="P1004" s="87"/>
      <c r="Q1004" s="87"/>
      <c r="R1004" s="87"/>
    </row>
    <row r="1005" spans="5:18" ht="12.75">
      <c r="E1005" s="87"/>
      <c r="F1005" s="87"/>
      <c r="I1005" s="87"/>
      <c r="J1005" s="87"/>
      <c r="L1005" s="87"/>
      <c r="O1005" s="87"/>
      <c r="P1005" s="87"/>
      <c r="Q1005" s="87"/>
      <c r="R1005" s="87"/>
    </row>
    <row r="1006" spans="5:18" ht="12.75">
      <c r="E1006" s="87"/>
      <c r="F1006" s="87"/>
      <c r="I1006" s="87"/>
      <c r="J1006" s="87"/>
      <c r="L1006" s="87"/>
      <c r="O1006" s="87"/>
      <c r="P1006" s="87"/>
      <c r="Q1006" s="87"/>
      <c r="R1006" s="87"/>
    </row>
    <row r="1007" spans="5:18" ht="12.75">
      <c r="E1007" s="87"/>
      <c r="F1007" s="87"/>
      <c r="I1007" s="87"/>
      <c r="J1007" s="87"/>
      <c r="L1007" s="87"/>
      <c r="O1007" s="87"/>
      <c r="P1007" s="87"/>
      <c r="Q1007" s="87"/>
      <c r="R1007" s="87"/>
    </row>
    <row r="1008" spans="5:18" ht="12.75">
      <c r="E1008" s="87"/>
      <c r="F1008" s="87"/>
      <c r="I1008" s="87"/>
      <c r="J1008" s="87"/>
      <c r="L1008" s="87"/>
      <c r="O1008" s="87"/>
      <c r="P1008" s="87"/>
      <c r="Q1008" s="87"/>
      <c r="R1008" s="87"/>
    </row>
    <row r="1009" spans="5:18" ht="12.75">
      <c r="E1009" s="87"/>
      <c r="F1009" s="87"/>
      <c r="I1009" s="87"/>
      <c r="J1009" s="87"/>
      <c r="L1009" s="87"/>
      <c r="O1009" s="87"/>
      <c r="P1009" s="87"/>
      <c r="Q1009" s="87"/>
      <c r="R1009" s="87"/>
    </row>
    <row r="1010" spans="5:18" ht="12.75">
      <c r="E1010" s="87"/>
      <c r="F1010" s="87"/>
      <c r="I1010" s="87"/>
      <c r="J1010" s="87"/>
      <c r="L1010" s="87"/>
      <c r="O1010" s="87"/>
      <c r="P1010" s="87"/>
      <c r="Q1010" s="87"/>
      <c r="R1010" s="87"/>
    </row>
    <row r="1011" spans="5:18" ht="12.75">
      <c r="E1011" s="87"/>
      <c r="F1011" s="87"/>
      <c r="I1011" s="87"/>
      <c r="J1011" s="87"/>
      <c r="L1011" s="87"/>
      <c r="O1011" s="87"/>
      <c r="P1011" s="87"/>
      <c r="Q1011" s="87"/>
      <c r="R1011" s="87"/>
    </row>
    <row r="1012" spans="5:18" ht="12.75">
      <c r="E1012" s="87"/>
      <c r="F1012" s="87"/>
      <c r="I1012" s="87"/>
      <c r="J1012" s="87"/>
      <c r="L1012" s="87"/>
      <c r="O1012" s="87"/>
      <c r="P1012" s="87"/>
      <c r="Q1012" s="87"/>
      <c r="R1012" s="87"/>
    </row>
    <row r="1013" spans="5:18" ht="12.75">
      <c r="E1013" s="87"/>
      <c r="F1013" s="87"/>
      <c r="I1013" s="87"/>
      <c r="J1013" s="87"/>
      <c r="L1013" s="87"/>
      <c r="O1013" s="87"/>
      <c r="P1013" s="87"/>
      <c r="Q1013" s="87"/>
      <c r="R1013" s="87"/>
    </row>
    <row r="1014" spans="5:18" ht="12.75">
      <c r="E1014" s="87"/>
      <c r="F1014" s="87"/>
      <c r="I1014" s="87"/>
      <c r="J1014" s="87"/>
      <c r="L1014" s="87"/>
      <c r="O1014" s="87"/>
      <c r="P1014" s="87"/>
      <c r="Q1014" s="87"/>
      <c r="R1014" s="87"/>
    </row>
    <row r="1015" spans="5:18" ht="12.75">
      <c r="E1015" s="87"/>
      <c r="F1015" s="87"/>
      <c r="I1015" s="87"/>
      <c r="J1015" s="87"/>
      <c r="L1015" s="87"/>
      <c r="O1015" s="87"/>
      <c r="P1015" s="87"/>
      <c r="Q1015" s="87"/>
      <c r="R1015" s="87"/>
    </row>
    <row r="1016" spans="5:18" ht="12.75">
      <c r="E1016" s="87"/>
      <c r="F1016" s="87"/>
      <c r="I1016" s="87"/>
      <c r="J1016" s="87"/>
      <c r="L1016" s="87"/>
      <c r="O1016" s="87"/>
      <c r="P1016" s="87"/>
      <c r="Q1016" s="87"/>
      <c r="R1016" s="87"/>
    </row>
    <row r="1017" spans="5:18" ht="12.75">
      <c r="E1017" s="87"/>
      <c r="F1017" s="87"/>
      <c r="I1017" s="87"/>
      <c r="J1017" s="87"/>
      <c r="L1017" s="87"/>
      <c r="O1017" s="87"/>
      <c r="P1017" s="87"/>
      <c r="Q1017" s="87"/>
      <c r="R1017" s="87"/>
    </row>
    <row r="1018" spans="5:18" ht="12.75">
      <c r="E1018" s="87"/>
      <c r="F1018" s="87"/>
      <c r="I1018" s="87"/>
      <c r="J1018" s="87"/>
      <c r="L1018" s="87"/>
      <c r="O1018" s="87"/>
      <c r="P1018" s="87"/>
      <c r="Q1018" s="87"/>
      <c r="R1018" s="87"/>
    </row>
    <row r="1019" spans="5:18" ht="12.75">
      <c r="E1019" s="87"/>
      <c r="F1019" s="87"/>
      <c r="I1019" s="87"/>
      <c r="J1019" s="87"/>
      <c r="L1019" s="87"/>
      <c r="O1019" s="87"/>
      <c r="P1019" s="87"/>
      <c r="Q1019" s="87"/>
      <c r="R1019" s="87"/>
    </row>
    <row r="1020" spans="5:18" ht="12.75">
      <c r="E1020" s="87"/>
      <c r="F1020" s="87"/>
      <c r="I1020" s="87"/>
      <c r="J1020" s="87"/>
      <c r="L1020" s="87"/>
      <c r="O1020" s="87"/>
      <c r="P1020" s="87"/>
      <c r="Q1020" s="87"/>
      <c r="R1020" s="87"/>
    </row>
    <row r="1021" spans="5:18" ht="12.75">
      <c r="E1021" s="87"/>
      <c r="F1021" s="87"/>
      <c r="I1021" s="87"/>
      <c r="J1021" s="87"/>
      <c r="L1021" s="87"/>
      <c r="O1021" s="87"/>
      <c r="P1021" s="87"/>
      <c r="Q1021" s="87"/>
      <c r="R1021" s="87"/>
    </row>
    <row r="1022" spans="5:18" ht="12.75">
      <c r="E1022" s="87"/>
      <c r="F1022" s="87"/>
      <c r="I1022" s="87"/>
      <c r="J1022" s="87"/>
      <c r="L1022" s="87"/>
      <c r="O1022" s="87"/>
      <c r="P1022" s="87"/>
      <c r="Q1022" s="87"/>
      <c r="R1022" s="87"/>
    </row>
    <row r="1023" spans="5:18" ht="12.75">
      <c r="E1023" s="87"/>
      <c r="F1023" s="87"/>
      <c r="I1023" s="87"/>
      <c r="J1023" s="87"/>
      <c r="L1023" s="87"/>
      <c r="O1023" s="87"/>
      <c r="P1023" s="87"/>
      <c r="Q1023" s="87"/>
      <c r="R1023" s="87"/>
    </row>
    <row r="1024" spans="5:18" ht="12.75">
      <c r="E1024" s="87"/>
      <c r="F1024" s="87"/>
      <c r="I1024" s="87"/>
      <c r="J1024" s="87"/>
      <c r="L1024" s="87"/>
      <c r="O1024" s="87"/>
      <c r="P1024" s="87"/>
      <c r="Q1024" s="87"/>
      <c r="R1024" s="87"/>
    </row>
    <row r="1025" spans="5:18" ht="12.75">
      <c r="E1025" s="87"/>
      <c r="F1025" s="87"/>
      <c r="I1025" s="87"/>
      <c r="J1025" s="87"/>
      <c r="L1025" s="87"/>
      <c r="O1025" s="87"/>
      <c r="P1025" s="87"/>
      <c r="Q1025" s="87"/>
      <c r="R1025" s="87"/>
    </row>
    <row r="1026" spans="5:18" ht="12.75">
      <c r="E1026" s="87"/>
      <c r="F1026" s="87"/>
      <c r="I1026" s="87"/>
      <c r="J1026" s="87"/>
      <c r="L1026" s="87"/>
      <c r="O1026" s="87"/>
      <c r="P1026" s="87"/>
      <c r="Q1026" s="87"/>
      <c r="R1026" s="87"/>
    </row>
    <row r="1027" spans="5:18" ht="12.75">
      <c r="E1027" s="87"/>
      <c r="F1027" s="87"/>
      <c r="I1027" s="87"/>
      <c r="J1027" s="87"/>
      <c r="L1027" s="87"/>
      <c r="O1027" s="87"/>
      <c r="P1027" s="87"/>
      <c r="Q1027" s="87"/>
      <c r="R1027" s="87"/>
    </row>
    <row r="1028" spans="5:18" ht="12.75">
      <c r="E1028" s="87"/>
      <c r="F1028" s="87"/>
      <c r="I1028" s="87"/>
      <c r="J1028" s="87"/>
      <c r="L1028" s="87"/>
      <c r="O1028" s="87"/>
      <c r="P1028" s="87"/>
      <c r="Q1028" s="87"/>
      <c r="R1028" s="87"/>
    </row>
    <row r="1029" spans="5:18" ht="12.75">
      <c r="E1029" s="87"/>
      <c r="F1029" s="87"/>
      <c r="I1029" s="87"/>
      <c r="J1029" s="87"/>
      <c r="L1029" s="87"/>
      <c r="O1029" s="87"/>
      <c r="P1029" s="87"/>
      <c r="Q1029" s="87"/>
      <c r="R1029" s="87"/>
    </row>
    <row r="1030" spans="5:18" ht="12.75">
      <c r="E1030" s="87"/>
      <c r="F1030" s="87"/>
      <c r="I1030" s="87"/>
      <c r="J1030" s="87"/>
      <c r="L1030" s="87"/>
      <c r="O1030" s="87"/>
      <c r="P1030" s="87"/>
      <c r="Q1030" s="87"/>
      <c r="R1030" s="87"/>
    </row>
    <row r="1031" spans="5:18" ht="12.75">
      <c r="E1031" s="87"/>
      <c r="F1031" s="87"/>
      <c r="I1031" s="87"/>
      <c r="J1031" s="87"/>
      <c r="L1031" s="87"/>
      <c r="O1031" s="87"/>
      <c r="P1031" s="87"/>
      <c r="Q1031" s="87"/>
      <c r="R1031" s="87"/>
    </row>
  </sheetData>
  <printOptions horizontalCentered="1"/>
  <pageMargins left="0.5" right="0.5" top="0.75" bottom="0.5" header="0.5" footer="0.5"/>
  <pageSetup horizontalDpi="600" verticalDpi="600" orientation="landscape" scale="70" r:id="rId1"/>
  <rowBreaks count="1" manualBreakCount="1">
    <brk id="101" max="255" man="1"/>
  </rowBreaks>
</worksheet>
</file>

<file path=xl/worksheets/sheet4.xml><?xml version="1.0" encoding="utf-8"?>
<worksheet xmlns="http://schemas.openxmlformats.org/spreadsheetml/2006/main" xmlns:r="http://schemas.openxmlformats.org/officeDocument/2006/relationships">
  <dimension ref="A1:Y640"/>
  <sheetViews>
    <sheetView workbookViewId="0" topLeftCell="B2">
      <selection activeCell="B2" sqref="B2"/>
    </sheetView>
  </sheetViews>
  <sheetFormatPr defaultColWidth="9.140625" defaultRowHeight="12.75" outlineLevelRow="1" outlineLevelCol="1"/>
  <cols>
    <col min="1" max="1" width="1.28515625" style="140" hidden="1" customWidth="1"/>
    <col min="2" max="2" width="3.421875" style="141" customWidth="1"/>
    <col min="3" max="3" width="51.140625" style="142" customWidth="1"/>
    <col min="4" max="4" width="15.421875" style="142" customWidth="1"/>
    <col min="5" max="6" width="19.57421875" style="140" hidden="1" customWidth="1" outlineLevel="1"/>
    <col min="7" max="7" width="19.57421875" style="142" customWidth="1" collapsed="1"/>
    <col min="8" max="8" width="19.421875" style="140" customWidth="1"/>
    <col min="9" max="10" width="19.57421875" style="140" hidden="1" customWidth="1" outlineLevel="1"/>
    <col min="11" max="11" width="19.421875" style="140" customWidth="1" collapsed="1"/>
    <col min="12" max="13" width="19.57421875" style="140" hidden="1" customWidth="1" outlineLevel="1"/>
    <col min="14" max="14" width="19.421875" style="140" customWidth="1" collapsed="1"/>
    <col min="15" max="18" width="19.57421875" style="140" hidden="1" customWidth="1" outlineLevel="1"/>
    <col min="19" max="19" width="17.7109375" style="142" customWidth="1" collapsed="1"/>
    <col min="20" max="20" width="18.140625" style="142" customWidth="1"/>
    <col min="21" max="22" width="17.7109375" style="140" hidden="1" customWidth="1"/>
    <col min="23" max="23" width="16.57421875" style="142" hidden="1" customWidth="1"/>
    <col min="24" max="24" width="17.57421875" style="140" hidden="1" customWidth="1"/>
    <col min="25" max="25" width="0" style="140" hidden="1" customWidth="1"/>
    <col min="26" max="16384" width="9.140625" style="143" customWidth="1"/>
  </cols>
  <sheetData>
    <row r="1" spans="1:24" ht="9" customHeight="1" hidden="1">
      <c r="A1" s="140" t="s">
        <v>674</v>
      </c>
      <c r="B1" s="141" t="s">
        <v>353</v>
      </c>
      <c r="C1" s="142" t="s">
        <v>354</v>
      </c>
      <c r="D1" s="142" t="s">
        <v>455</v>
      </c>
      <c r="E1" s="140" t="s">
        <v>457</v>
      </c>
      <c r="F1" s="140" t="s">
        <v>456</v>
      </c>
      <c r="G1" s="142" t="s">
        <v>355</v>
      </c>
      <c r="H1" s="140" t="s">
        <v>458</v>
      </c>
      <c r="I1" s="140" t="s">
        <v>459</v>
      </c>
      <c r="J1" s="140" t="s">
        <v>460</v>
      </c>
      <c r="K1" s="140" t="s">
        <v>355</v>
      </c>
      <c r="L1" s="140" t="s">
        <v>461</v>
      </c>
      <c r="M1" s="140" t="s">
        <v>462</v>
      </c>
      <c r="N1" s="140" t="s">
        <v>355</v>
      </c>
      <c r="O1" s="142" t="s">
        <v>675</v>
      </c>
      <c r="P1" s="142" t="s">
        <v>464</v>
      </c>
      <c r="Q1" s="142" t="s">
        <v>465</v>
      </c>
      <c r="R1" s="142" t="s">
        <v>676</v>
      </c>
      <c r="S1" s="142" t="s">
        <v>355</v>
      </c>
      <c r="T1" s="142" t="s">
        <v>355</v>
      </c>
      <c r="U1" s="140" t="s">
        <v>468</v>
      </c>
      <c r="V1" s="140" t="s">
        <v>355</v>
      </c>
      <c r="W1" s="142" t="s">
        <v>467</v>
      </c>
      <c r="X1" s="140" t="s">
        <v>355</v>
      </c>
    </row>
    <row r="2" spans="1:25" s="148" customFormat="1" ht="15.75" customHeight="1">
      <c r="A2" s="144"/>
      <c r="B2" s="5" t="s">
        <v>356</v>
      </c>
      <c r="C2" s="145"/>
      <c r="D2" s="145"/>
      <c r="E2" s="146"/>
      <c r="F2" s="146"/>
      <c r="G2" s="145"/>
      <c r="H2" s="145"/>
      <c r="I2" s="145"/>
      <c r="J2" s="145"/>
      <c r="K2" s="145"/>
      <c r="L2" s="145"/>
      <c r="M2" s="145"/>
      <c r="N2" s="145"/>
      <c r="O2" s="145"/>
      <c r="P2" s="145"/>
      <c r="Q2" s="145"/>
      <c r="R2" s="145"/>
      <c r="S2" s="145"/>
      <c r="T2" s="147"/>
      <c r="U2" s="145"/>
      <c r="V2" s="145"/>
      <c r="W2" s="145"/>
      <c r="X2" s="147"/>
      <c r="Y2" s="144"/>
    </row>
    <row r="3" spans="1:25" s="153" customFormat="1" ht="15.75" customHeight="1">
      <c r="A3" s="149"/>
      <c r="B3" s="150" t="s">
        <v>677</v>
      </c>
      <c r="C3" s="51"/>
      <c r="D3" s="51"/>
      <c r="E3" s="151"/>
      <c r="F3" s="151"/>
      <c r="G3" s="51"/>
      <c r="H3" s="51"/>
      <c r="I3" s="51"/>
      <c r="J3" s="51"/>
      <c r="K3" s="51"/>
      <c r="L3" s="51"/>
      <c r="M3" s="51"/>
      <c r="N3" s="51"/>
      <c r="O3" s="51"/>
      <c r="P3" s="51"/>
      <c r="Q3" s="51"/>
      <c r="R3" s="51"/>
      <c r="S3" s="51"/>
      <c r="T3" s="152"/>
      <c r="U3" s="51"/>
      <c r="V3" s="51"/>
      <c r="W3" s="51"/>
      <c r="X3" s="152"/>
      <c r="Y3" s="149"/>
    </row>
    <row r="4" spans="1:25" s="153" customFormat="1" ht="15.75" customHeight="1">
      <c r="A4" s="149"/>
      <c r="B4" s="154" t="s">
        <v>176</v>
      </c>
      <c r="C4" s="51"/>
      <c r="D4" s="51"/>
      <c r="E4" s="151"/>
      <c r="F4" s="151"/>
      <c r="G4" s="51"/>
      <c r="H4" s="51"/>
      <c r="I4" s="51"/>
      <c r="J4" s="51"/>
      <c r="K4" s="51"/>
      <c r="L4" s="51"/>
      <c r="M4" s="51"/>
      <c r="N4" s="51"/>
      <c r="O4" s="51"/>
      <c r="P4" s="51"/>
      <c r="Q4" s="51"/>
      <c r="R4" s="51"/>
      <c r="S4" s="51"/>
      <c r="T4" s="152"/>
      <c r="U4" s="51"/>
      <c r="V4" s="51"/>
      <c r="W4" s="51"/>
      <c r="X4" s="152"/>
      <c r="Y4" s="149" t="s">
        <v>470</v>
      </c>
    </row>
    <row r="5" spans="1:25" s="153" customFormat="1" ht="12.75" customHeight="1">
      <c r="A5" s="149"/>
      <c r="B5" s="11"/>
      <c r="C5" s="51"/>
      <c r="D5" s="51"/>
      <c r="E5" s="51"/>
      <c r="F5" s="51"/>
      <c r="G5" s="51"/>
      <c r="H5" s="51"/>
      <c r="I5" s="51"/>
      <c r="J5" s="51"/>
      <c r="K5" s="51"/>
      <c r="L5" s="51"/>
      <c r="M5" s="51"/>
      <c r="N5" s="51"/>
      <c r="O5" s="51"/>
      <c r="P5" s="51"/>
      <c r="Q5" s="51"/>
      <c r="R5" s="51"/>
      <c r="S5" s="51"/>
      <c r="T5" s="155"/>
      <c r="U5" s="51"/>
      <c r="V5" s="51"/>
      <c r="W5" s="51"/>
      <c r="X5" s="51"/>
      <c r="Y5" s="149"/>
    </row>
    <row r="6" spans="2:24" ht="12.75">
      <c r="B6" s="156"/>
      <c r="C6" s="157"/>
      <c r="D6" s="158"/>
      <c r="E6" s="159"/>
      <c r="F6" s="159"/>
      <c r="G6" s="160"/>
      <c r="H6" s="161"/>
      <c r="I6" s="112"/>
      <c r="J6" s="112"/>
      <c r="K6" s="112"/>
      <c r="L6" s="111" t="s">
        <v>399</v>
      </c>
      <c r="M6" s="111" t="s">
        <v>472</v>
      </c>
      <c r="N6" s="112"/>
      <c r="O6" s="162" t="s">
        <v>473</v>
      </c>
      <c r="P6" s="162"/>
      <c r="Q6" s="162"/>
      <c r="R6" s="162"/>
      <c r="S6" s="163"/>
      <c r="T6" s="163" t="s">
        <v>678</v>
      </c>
      <c r="U6" s="164"/>
      <c r="V6" s="112"/>
      <c r="W6" s="163"/>
      <c r="X6" s="164"/>
    </row>
    <row r="7" spans="2:24" ht="12.75">
      <c r="B7" s="165"/>
      <c r="C7" s="166"/>
      <c r="D7" s="167"/>
      <c r="E7" s="159"/>
      <c r="F7" s="159"/>
      <c r="G7" s="165"/>
      <c r="H7" s="168"/>
      <c r="I7" s="119" t="s">
        <v>399</v>
      </c>
      <c r="J7" s="119" t="s">
        <v>472</v>
      </c>
      <c r="K7" s="119"/>
      <c r="L7" s="111" t="s">
        <v>475</v>
      </c>
      <c r="M7" s="111" t="s">
        <v>475</v>
      </c>
      <c r="N7" s="119" t="s">
        <v>475</v>
      </c>
      <c r="O7" s="111" t="s">
        <v>399</v>
      </c>
      <c r="P7" s="111" t="s">
        <v>476</v>
      </c>
      <c r="Q7" s="162"/>
      <c r="R7" s="162"/>
      <c r="S7" s="119"/>
      <c r="T7" s="119" t="s">
        <v>485</v>
      </c>
      <c r="U7" s="169"/>
      <c r="V7" s="119" t="s">
        <v>678</v>
      </c>
      <c r="W7" s="170"/>
      <c r="X7" s="169"/>
    </row>
    <row r="8" spans="2:24" ht="12.75">
      <c r="B8" s="171"/>
      <c r="C8" s="63"/>
      <c r="D8" s="172"/>
      <c r="E8" s="162"/>
      <c r="F8" s="162"/>
      <c r="G8" s="170" t="s">
        <v>478</v>
      </c>
      <c r="H8" s="170"/>
      <c r="I8" s="119" t="s">
        <v>479</v>
      </c>
      <c r="J8" s="119" t="s">
        <v>479</v>
      </c>
      <c r="K8" s="119" t="s">
        <v>479</v>
      </c>
      <c r="L8" s="111" t="s">
        <v>480</v>
      </c>
      <c r="M8" s="111" t="s">
        <v>480</v>
      </c>
      <c r="N8" s="119" t="s">
        <v>480</v>
      </c>
      <c r="O8" s="111" t="s">
        <v>481</v>
      </c>
      <c r="P8" s="111" t="s">
        <v>481</v>
      </c>
      <c r="Q8" s="111" t="s">
        <v>482</v>
      </c>
      <c r="R8" s="111" t="s">
        <v>483</v>
      </c>
      <c r="S8" s="119" t="s">
        <v>679</v>
      </c>
      <c r="T8" s="119" t="s">
        <v>680</v>
      </c>
      <c r="U8" s="119" t="s">
        <v>486</v>
      </c>
      <c r="V8" s="119" t="s">
        <v>485</v>
      </c>
      <c r="W8" s="119"/>
      <c r="X8" s="119" t="s">
        <v>474</v>
      </c>
    </row>
    <row r="9" spans="2:24" ht="12.75">
      <c r="B9" s="173"/>
      <c r="C9" s="174"/>
      <c r="D9" s="175"/>
      <c r="E9" s="111" t="s">
        <v>488</v>
      </c>
      <c r="F9" s="111" t="s">
        <v>399</v>
      </c>
      <c r="G9" s="111" t="s">
        <v>399</v>
      </c>
      <c r="H9" s="111" t="s">
        <v>472</v>
      </c>
      <c r="I9" s="127" t="s">
        <v>477</v>
      </c>
      <c r="J9" s="127" t="s">
        <v>477</v>
      </c>
      <c r="K9" s="127" t="s">
        <v>477</v>
      </c>
      <c r="L9" s="111" t="s">
        <v>477</v>
      </c>
      <c r="M9" s="111" t="s">
        <v>477</v>
      </c>
      <c r="N9" s="127" t="s">
        <v>477</v>
      </c>
      <c r="O9" s="111" t="s">
        <v>489</v>
      </c>
      <c r="P9" s="111" t="s">
        <v>489</v>
      </c>
      <c r="Q9" s="111" t="s">
        <v>486</v>
      </c>
      <c r="R9" s="111" t="s">
        <v>490</v>
      </c>
      <c r="S9" s="127" t="s">
        <v>477</v>
      </c>
      <c r="T9" s="127" t="s">
        <v>486</v>
      </c>
      <c r="U9" s="127" t="s">
        <v>477</v>
      </c>
      <c r="V9" s="127" t="s">
        <v>681</v>
      </c>
      <c r="W9" s="127" t="s">
        <v>491</v>
      </c>
      <c r="X9" s="127" t="s">
        <v>477</v>
      </c>
    </row>
    <row r="10" spans="2:24" ht="12.75">
      <c r="B10" s="176"/>
      <c r="C10" s="177"/>
      <c r="D10" s="178"/>
      <c r="E10" s="162"/>
      <c r="F10" s="162"/>
      <c r="G10" s="162"/>
      <c r="H10" s="162"/>
      <c r="I10" s="162"/>
      <c r="J10" s="162"/>
      <c r="K10" s="162"/>
      <c r="L10" s="162"/>
      <c r="M10" s="162"/>
      <c r="N10" s="162"/>
      <c r="O10" s="162"/>
      <c r="P10" s="162"/>
      <c r="Q10" s="162"/>
      <c r="R10" s="162"/>
      <c r="S10" s="162"/>
      <c r="T10" s="162"/>
      <c r="U10" s="162"/>
      <c r="V10" s="162"/>
      <c r="W10" s="162"/>
      <c r="X10" s="179"/>
    </row>
    <row r="11" spans="1:25" ht="15">
      <c r="A11" s="180"/>
      <c r="B11" s="64" t="s">
        <v>408</v>
      </c>
      <c r="C11" s="80"/>
      <c r="D11" s="65"/>
      <c r="E11" s="159"/>
      <c r="F11" s="159"/>
      <c r="G11" s="159"/>
      <c r="H11" s="159"/>
      <c r="I11" s="159"/>
      <c r="J11" s="159"/>
      <c r="K11" s="159" t="s">
        <v>353</v>
      </c>
      <c r="L11" s="159"/>
      <c r="M11" s="159"/>
      <c r="N11" s="159"/>
      <c r="O11" s="159"/>
      <c r="P11" s="159"/>
      <c r="Q11" s="159"/>
      <c r="R11" s="159"/>
      <c r="S11" s="159"/>
      <c r="T11" s="159"/>
      <c r="U11" s="159"/>
      <c r="V11" s="159"/>
      <c r="W11" s="159"/>
      <c r="X11" s="159"/>
      <c r="Y11" s="180"/>
    </row>
    <row r="12" spans="2:24" ht="12.75" customHeight="1">
      <c r="B12" s="64"/>
      <c r="C12" s="80"/>
      <c r="D12" s="65"/>
      <c r="E12" s="159"/>
      <c r="F12" s="159"/>
      <c r="G12" s="159"/>
      <c r="H12" s="159"/>
      <c r="I12" s="159"/>
      <c r="J12" s="159"/>
      <c r="K12" s="159"/>
      <c r="L12" s="159"/>
      <c r="M12" s="159"/>
      <c r="N12" s="159"/>
      <c r="O12" s="159"/>
      <c r="P12" s="159"/>
      <c r="Q12" s="159"/>
      <c r="R12" s="159"/>
      <c r="S12" s="159"/>
      <c r="T12" s="159"/>
      <c r="U12" s="159"/>
      <c r="V12" s="159"/>
      <c r="W12" s="159"/>
      <c r="X12" s="159"/>
    </row>
    <row r="13" spans="1:25" ht="12" customHeight="1">
      <c r="A13" s="181" t="s">
        <v>682</v>
      </c>
      <c r="B13" s="182"/>
      <c r="C13" s="181" t="s">
        <v>409</v>
      </c>
      <c r="D13" s="183"/>
      <c r="E13" s="159">
        <v>0</v>
      </c>
      <c r="F13" s="159">
        <v>0</v>
      </c>
      <c r="G13" s="184">
        <f>E13+F13</f>
        <v>0</v>
      </c>
      <c r="H13" s="184">
        <v>0</v>
      </c>
      <c r="I13" s="184">
        <v>0</v>
      </c>
      <c r="J13" s="184">
        <v>0</v>
      </c>
      <c r="K13" s="184">
        <f>J13+I13</f>
        <v>0</v>
      </c>
      <c r="L13" s="184">
        <v>0</v>
      </c>
      <c r="M13" s="184">
        <v>0</v>
      </c>
      <c r="N13" s="184">
        <f>L13+M13</f>
        <v>0</v>
      </c>
      <c r="O13" s="184">
        <v>0</v>
      </c>
      <c r="P13" s="184">
        <v>0</v>
      </c>
      <c r="Q13" s="184">
        <v>0</v>
      </c>
      <c r="R13" s="184">
        <v>0</v>
      </c>
      <c r="S13" s="184">
        <f>O13+P13+Q13+R13</f>
        <v>0</v>
      </c>
      <c r="T13" s="184">
        <f>G13+H13+K13+N13+S13</f>
        <v>0</v>
      </c>
      <c r="U13" s="184">
        <v>0</v>
      </c>
      <c r="V13" s="184">
        <f>T13+U13</f>
        <v>0</v>
      </c>
      <c r="W13" s="184">
        <v>0</v>
      </c>
      <c r="X13" s="184">
        <f>V13+W13</f>
        <v>0</v>
      </c>
      <c r="Y13" s="181"/>
    </row>
    <row r="14" spans="1:24" ht="12.75" hidden="1" outlineLevel="1">
      <c r="A14" s="140" t="s">
        <v>683</v>
      </c>
      <c r="C14" s="142" t="s">
        <v>684</v>
      </c>
      <c r="D14" s="142" t="s">
        <v>685</v>
      </c>
      <c r="E14" s="140">
        <v>0</v>
      </c>
      <c r="F14" s="140">
        <v>0</v>
      </c>
      <c r="G14" s="142">
        <f>E14+F14</f>
        <v>0</v>
      </c>
      <c r="H14" s="140">
        <v>0</v>
      </c>
      <c r="I14" s="140">
        <v>0</v>
      </c>
      <c r="J14" s="140">
        <v>0</v>
      </c>
      <c r="K14" s="140">
        <f>J14+I14</f>
        <v>0</v>
      </c>
      <c r="L14" s="140">
        <v>0</v>
      </c>
      <c r="M14" s="140">
        <v>0</v>
      </c>
      <c r="N14" s="140">
        <f>L14+M14</f>
        <v>0</v>
      </c>
      <c r="O14" s="142">
        <v>0</v>
      </c>
      <c r="P14" s="142">
        <v>0</v>
      </c>
      <c r="Q14" s="142">
        <v>0</v>
      </c>
      <c r="R14" s="142">
        <v>0</v>
      </c>
      <c r="S14" s="142">
        <f>O14+P14+Q14+R14</f>
        <v>0</v>
      </c>
      <c r="T14" s="142">
        <f>G14+H14+K14+N14+S14</f>
        <v>0</v>
      </c>
      <c r="U14" s="140">
        <v>0</v>
      </c>
      <c r="V14" s="140">
        <f>T14+U14</f>
        <v>0</v>
      </c>
      <c r="W14" s="142">
        <v>42083</v>
      </c>
      <c r="X14" s="140">
        <f>V14+W14</f>
        <v>42083</v>
      </c>
    </row>
    <row r="15" spans="1:24" ht="12.75" hidden="1" outlineLevel="1">
      <c r="A15" s="140" t="s">
        <v>686</v>
      </c>
      <c r="C15" s="142" t="s">
        <v>687</v>
      </c>
      <c r="D15" s="142" t="s">
        <v>688</v>
      </c>
      <c r="E15" s="140">
        <v>0</v>
      </c>
      <c r="F15" s="140">
        <v>0</v>
      </c>
      <c r="G15" s="142">
        <f>E15+F15</f>
        <v>0</v>
      </c>
      <c r="H15" s="140">
        <v>0</v>
      </c>
      <c r="I15" s="140">
        <v>0</v>
      </c>
      <c r="J15" s="140">
        <v>0</v>
      </c>
      <c r="K15" s="140">
        <f>J15+I15</f>
        <v>0</v>
      </c>
      <c r="L15" s="140">
        <v>0</v>
      </c>
      <c r="M15" s="140">
        <v>0</v>
      </c>
      <c r="N15" s="140">
        <f>L15+M15</f>
        <v>0</v>
      </c>
      <c r="O15" s="142">
        <v>0</v>
      </c>
      <c r="P15" s="142">
        <v>0</v>
      </c>
      <c r="Q15" s="142">
        <v>0</v>
      </c>
      <c r="R15" s="142">
        <v>0</v>
      </c>
      <c r="S15" s="142">
        <f>O15+P15+Q15+R15</f>
        <v>0</v>
      </c>
      <c r="T15" s="142">
        <f>G15+H15+K15+N15+S15</f>
        <v>0</v>
      </c>
      <c r="U15" s="140">
        <v>0</v>
      </c>
      <c r="V15" s="140">
        <f>T15+U15</f>
        <v>0</v>
      </c>
      <c r="W15" s="142">
        <v>5293</v>
      </c>
      <c r="X15" s="140">
        <f>V15+W15</f>
        <v>5293</v>
      </c>
    </row>
    <row r="16" spans="1:24" ht="12.75" hidden="1" outlineLevel="1">
      <c r="A16" s="140" t="s">
        <v>689</v>
      </c>
      <c r="C16" s="142" t="s">
        <v>690</v>
      </c>
      <c r="D16" s="142" t="s">
        <v>691</v>
      </c>
      <c r="E16" s="140">
        <v>0</v>
      </c>
      <c r="F16" s="140">
        <v>0</v>
      </c>
      <c r="G16" s="142">
        <f>E16+F16</f>
        <v>0</v>
      </c>
      <c r="H16" s="140">
        <v>0</v>
      </c>
      <c r="I16" s="140">
        <v>0</v>
      </c>
      <c r="J16" s="140">
        <v>0</v>
      </c>
      <c r="K16" s="140">
        <f>J16+I16</f>
        <v>0</v>
      </c>
      <c r="L16" s="140">
        <v>0</v>
      </c>
      <c r="M16" s="140">
        <v>0</v>
      </c>
      <c r="N16" s="140">
        <f>L16+M16</f>
        <v>0</v>
      </c>
      <c r="O16" s="142">
        <v>0</v>
      </c>
      <c r="P16" s="142">
        <v>0</v>
      </c>
      <c r="Q16" s="142">
        <v>0</v>
      </c>
      <c r="R16" s="142">
        <v>0</v>
      </c>
      <c r="S16" s="142">
        <f>O16+P16+Q16+R16</f>
        <v>0</v>
      </c>
      <c r="T16" s="142">
        <f>G16+H16+K16+N16+S16</f>
        <v>0</v>
      </c>
      <c r="U16" s="140">
        <v>0</v>
      </c>
      <c r="V16" s="140">
        <f>T16+U16</f>
        <v>0</v>
      </c>
      <c r="W16" s="142">
        <v>1000</v>
      </c>
      <c r="X16" s="140">
        <f>V16+W16</f>
        <v>1000</v>
      </c>
    </row>
    <row r="17" spans="1:25" ht="12" customHeight="1" collapsed="1">
      <c r="A17" s="181" t="s">
        <v>692</v>
      </c>
      <c r="B17" s="182"/>
      <c r="C17" s="181" t="s">
        <v>410</v>
      </c>
      <c r="D17" s="183"/>
      <c r="E17" s="159">
        <v>0</v>
      </c>
      <c r="F17" s="159">
        <v>7750</v>
      </c>
      <c r="G17" s="185">
        <f>E17+F17</f>
        <v>7750</v>
      </c>
      <c r="H17" s="185">
        <v>0</v>
      </c>
      <c r="I17" s="185">
        <v>0</v>
      </c>
      <c r="J17" s="185">
        <v>0</v>
      </c>
      <c r="K17" s="185">
        <f>J17+I17</f>
        <v>0</v>
      </c>
      <c r="L17" s="185">
        <v>0</v>
      </c>
      <c r="M17" s="185">
        <v>0</v>
      </c>
      <c r="N17" s="185">
        <f>L17+M17</f>
        <v>0</v>
      </c>
      <c r="O17" s="185">
        <v>0</v>
      </c>
      <c r="P17" s="185">
        <v>0</v>
      </c>
      <c r="Q17" s="185">
        <v>0</v>
      </c>
      <c r="R17" s="185">
        <v>0</v>
      </c>
      <c r="S17" s="185">
        <f>O17+P17+Q17+R17</f>
        <v>0</v>
      </c>
      <c r="T17" s="185">
        <f>G17+H17+K17+N17+S17</f>
        <v>7750</v>
      </c>
      <c r="U17" s="185">
        <v>0</v>
      </c>
      <c r="V17" s="185">
        <f>T17+U17</f>
        <v>7750</v>
      </c>
      <c r="W17" s="185">
        <v>48376</v>
      </c>
      <c r="X17" s="185">
        <f>V17+W17</f>
        <v>56126</v>
      </c>
      <c r="Y17" s="181"/>
    </row>
    <row r="18" spans="1:25" ht="15.75">
      <c r="A18" s="186"/>
      <c r="B18" s="187"/>
      <c r="C18" s="81" t="s">
        <v>411</v>
      </c>
      <c r="D18" s="188"/>
      <c r="E18" s="120">
        <f aca="true" t="shared" si="0" ref="E18:X18">E13-E17</f>
        <v>0</v>
      </c>
      <c r="F18" s="120">
        <f>F13-F17</f>
        <v>-7750</v>
      </c>
      <c r="G18" s="189">
        <f t="shared" si="0"/>
        <v>-7750</v>
      </c>
      <c r="H18" s="189">
        <f t="shared" si="0"/>
        <v>0</v>
      </c>
      <c r="I18" s="189">
        <f t="shared" si="0"/>
        <v>0</v>
      </c>
      <c r="J18" s="189">
        <f t="shared" si="0"/>
        <v>0</v>
      </c>
      <c r="K18" s="189">
        <f t="shared" si="0"/>
        <v>0</v>
      </c>
      <c r="L18" s="189">
        <f t="shared" si="0"/>
        <v>0</v>
      </c>
      <c r="M18" s="189">
        <f t="shared" si="0"/>
        <v>0</v>
      </c>
      <c r="N18" s="189">
        <f t="shared" si="0"/>
        <v>0</v>
      </c>
      <c r="O18" s="189">
        <f t="shared" si="0"/>
        <v>0</v>
      </c>
      <c r="P18" s="189">
        <f t="shared" si="0"/>
        <v>0</v>
      </c>
      <c r="Q18" s="189">
        <f t="shared" si="0"/>
        <v>0</v>
      </c>
      <c r="R18" s="189">
        <f t="shared" si="0"/>
        <v>0</v>
      </c>
      <c r="S18" s="189">
        <f t="shared" si="0"/>
        <v>0</v>
      </c>
      <c r="T18" s="189">
        <f t="shared" si="0"/>
        <v>-7750</v>
      </c>
      <c r="U18" s="189">
        <f>U13-U17</f>
        <v>0</v>
      </c>
      <c r="V18" s="189">
        <f t="shared" si="0"/>
        <v>-7750</v>
      </c>
      <c r="W18" s="189">
        <f t="shared" si="0"/>
        <v>-48376</v>
      </c>
      <c r="X18" s="189">
        <f t="shared" si="0"/>
        <v>-56126</v>
      </c>
      <c r="Y18" s="180"/>
    </row>
    <row r="19" spans="2:24" ht="12" customHeight="1">
      <c r="B19" s="182"/>
      <c r="C19" s="181"/>
      <c r="D19" s="183"/>
      <c r="E19" s="159"/>
      <c r="F19" s="159"/>
      <c r="G19" s="185"/>
      <c r="H19" s="185"/>
      <c r="I19" s="185"/>
      <c r="J19" s="185"/>
      <c r="K19" s="185"/>
      <c r="L19" s="185"/>
      <c r="M19" s="185"/>
      <c r="N19" s="185"/>
      <c r="O19" s="185"/>
      <c r="P19" s="185"/>
      <c r="Q19" s="185"/>
      <c r="R19" s="185"/>
      <c r="S19" s="185"/>
      <c r="T19" s="185"/>
      <c r="U19" s="185"/>
      <c r="V19" s="185"/>
      <c r="W19" s="185"/>
      <c r="X19" s="185"/>
    </row>
    <row r="20" spans="1:25" ht="12.75">
      <c r="A20" s="181" t="s">
        <v>693</v>
      </c>
      <c r="B20" s="182"/>
      <c r="C20" s="181" t="s">
        <v>412</v>
      </c>
      <c r="D20" s="183"/>
      <c r="E20" s="159">
        <v>0</v>
      </c>
      <c r="F20" s="159">
        <v>0</v>
      </c>
      <c r="G20" s="185">
        <f>E20+F20</f>
        <v>0</v>
      </c>
      <c r="H20" s="185">
        <v>750928.14</v>
      </c>
      <c r="I20" s="185">
        <v>0</v>
      </c>
      <c r="J20" s="185">
        <v>0</v>
      </c>
      <c r="K20" s="185">
        <f>J20+I20</f>
        <v>0</v>
      </c>
      <c r="L20" s="185">
        <v>0</v>
      </c>
      <c r="M20" s="185">
        <v>0</v>
      </c>
      <c r="N20" s="185">
        <f>L20+M20</f>
        <v>0</v>
      </c>
      <c r="O20" s="185">
        <v>0</v>
      </c>
      <c r="P20" s="185">
        <v>0</v>
      </c>
      <c r="Q20" s="185">
        <v>0</v>
      </c>
      <c r="R20" s="185">
        <v>0</v>
      </c>
      <c r="S20" s="185">
        <v>0</v>
      </c>
      <c r="T20" s="185">
        <f>G20+H20+K20+N20</f>
        <v>750928.14</v>
      </c>
      <c r="U20" s="185">
        <v>0</v>
      </c>
      <c r="V20" s="185">
        <f>T20+U20</f>
        <v>750928.14</v>
      </c>
      <c r="W20" s="185">
        <v>0</v>
      </c>
      <c r="X20" s="185">
        <f>V20+W20</f>
        <v>750928.14</v>
      </c>
      <c r="Y20" s="181"/>
    </row>
    <row r="21" spans="1:25" ht="12.75">
      <c r="A21" s="181" t="s">
        <v>694</v>
      </c>
      <c r="B21" s="182"/>
      <c r="C21" s="181" t="s">
        <v>413</v>
      </c>
      <c r="D21" s="183"/>
      <c r="E21" s="159">
        <v>0</v>
      </c>
      <c r="F21" s="159">
        <v>0</v>
      </c>
      <c r="G21" s="185">
        <f>E21+F21</f>
        <v>0</v>
      </c>
      <c r="H21" s="185">
        <v>4397122.18</v>
      </c>
      <c r="I21" s="185">
        <v>0</v>
      </c>
      <c r="J21" s="185">
        <v>0</v>
      </c>
      <c r="K21" s="185">
        <f>J21+I21</f>
        <v>0</v>
      </c>
      <c r="L21" s="185">
        <v>0</v>
      </c>
      <c r="M21" s="185">
        <v>0</v>
      </c>
      <c r="N21" s="185">
        <f>L21+M21</f>
        <v>0</v>
      </c>
      <c r="O21" s="185">
        <v>0</v>
      </c>
      <c r="P21" s="185">
        <v>0</v>
      </c>
      <c r="Q21" s="185">
        <v>0</v>
      </c>
      <c r="R21" s="185">
        <v>0</v>
      </c>
      <c r="S21" s="185">
        <v>0</v>
      </c>
      <c r="T21" s="185">
        <f>G21+H21+K21+N21+S21</f>
        <v>4397122.18</v>
      </c>
      <c r="U21" s="185">
        <v>0</v>
      </c>
      <c r="V21" s="185">
        <f>T21+U21</f>
        <v>4397122.18</v>
      </c>
      <c r="W21" s="185">
        <v>0</v>
      </c>
      <c r="X21" s="185">
        <f>V21+W21</f>
        <v>4397122.18</v>
      </c>
      <c r="Y21" s="181"/>
    </row>
    <row r="22" spans="1:25" ht="12.75">
      <c r="A22" s="181" t="s">
        <v>695</v>
      </c>
      <c r="B22" s="182"/>
      <c r="C22" s="181" t="s">
        <v>414</v>
      </c>
      <c r="D22" s="183"/>
      <c r="E22" s="159">
        <v>0</v>
      </c>
      <c r="F22" s="159">
        <v>0</v>
      </c>
      <c r="G22" s="185">
        <f>E22+F22</f>
        <v>0</v>
      </c>
      <c r="H22" s="185">
        <v>3094820.1</v>
      </c>
      <c r="I22" s="185">
        <v>0</v>
      </c>
      <c r="J22" s="185">
        <v>0</v>
      </c>
      <c r="K22" s="185">
        <f>J22+I22</f>
        <v>0</v>
      </c>
      <c r="L22" s="185">
        <v>0</v>
      </c>
      <c r="M22" s="185">
        <v>0</v>
      </c>
      <c r="N22" s="185">
        <f>L22+M22</f>
        <v>0</v>
      </c>
      <c r="O22" s="185">
        <v>0</v>
      </c>
      <c r="P22" s="185">
        <v>0</v>
      </c>
      <c r="Q22" s="185">
        <v>0</v>
      </c>
      <c r="R22" s="185">
        <v>0</v>
      </c>
      <c r="S22" s="185">
        <v>0</v>
      </c>
      <c r="T22" s="185">
        <f>G22+H22+K22+N22+S22</f>
        <v>3094820.1</v>
      </c>
      <c r="U22" s="185">
        <v>0</v>
      </c>
      <c r="V22" s="185">
        <f>T22+U22</f>
        <v>3094820.1</v>
      </c>
      <c r="W22" s="185">
        <v>0</v>
      </c>
      <c r="X22" s="185">
        <f>V22+W22</f>
        <v>3094820.1</v>
      </c>
      <c r="Y22" s="181"/>
    </row>
    <row r="23" spans="1:24" ht="12.75" hidden="1" outlineLevel="1">
      <c r="A23" s="140" t="s">
        <v>696</v>
      </c>
      <c r="C23" s="142" t="s">
        <v>697</v>
      </c>
      <c r="D23" s="142" t="s">
        <v>698</v>
      </c>
      <c r="E23" s="140">
        <v>0</v>
      </c>
      <c r="F23" s="140">
        <v>0</v>
      </c>
      <c r="G23" s="190">
        <f>E23+F23</f>
        <v>0</v>
      </c>
      <c r="H23" s="191">
        <v>0</v>
      </c>
      <c r="I23" s="191">
        <v>0</v>
      </c>
      <c r="J23" s="191">
        <v>0</v>
      </c>
      <c r="K23" s="191">
        <f>J23+I23</f>
        <v>0</v>
      </c>
      <c r="L23" s="191">
        <v>0</v>
      </c>
      <c r="M23" s="191">
        <v>0</v>
      </c>
      <c r="N23" s="191">
        <f>L23+M23</f>
        <v>0</v>
      </c>
      <c r="O23" s="190">
        <v>0</v>
      </c>
      <c r="P23" s="190">
        <v>0</v>
      </c>
      <c r="Q23" s="190">
        <v>0</v>
      </c>
      <c r="R23" s="190">
        <v>0</v>
      </c>
      <c r="S23" s="190">
        <f>O23+P23+Q23+R23</f>
        <v>0</v>
      </c>
      <c r="T23" s="190">
        <f>G23+H23+K23+N23+S23</f>
        <v>0</v>
      </c>
      <c r="U23" s="191">
        <v>0</v>
      </c>
      <c r="V23" s="191">
        <f>T23+U23</f>
        <v>0</v>
      </c>
      <c r="W23" s="190">
        <v>17894.74</v>
      </c>
      <c r="X23" s="191">
        <f>V23+W23</f>
        <v>17894.74</v>
      </c>
    </row>
    <row r="24" spans="1:25" ht="12.75" collapsed="1">
      <c r="A24" s="181" t="s">
        <v>699</v>
      </c>
      <c r="B24" s="182"/>
      <c r="C24" s="181" t="s">
        <v>700</v>
      </c>
      <c r="D24" s="183"/>
      <c r="E24" s="159">
        <v>0</v>
      </c>
      <c r="F24" s="159">
        <v>32037.25</v>
      </c>
      <c r="G24" s="185">
        <f>E24+F24</f>
        <v>32037.25</v>
      </c>
      <c r="H24" s="185">
        <v>0</v>
      </c>
      <c r="I24" s="185">
        <v>0</v>
      </c>
      <c r="J24" s="185">
        <v>0</v>
      </c>
      <c r="K24" s="185">
        <f>J24+I24</f>
        <v>0</v>
      </c>
      <c r="L24" s="185">
        <v>0</v>
      </c>
      <c r="M24" s="185">
        <v>0</v>
      </c>
      <c r="N24" s="185">
        <f>L24+M24</f>
        <v>0</v>
      </c>
      <c r="O24" s="185">
        <v>0</v>
      </c>
      <c r="P24" s="185">
        <v>0</v>
      </c>
      <c r="Q24" s="185">
        <v>0</v>
      </c>
      <c r="R24" s="185">
        <v>0</v>
      </c>
      <c r="S24" s="185">
        <f>O24+P24+Q24+R24</f>
        <v>0</v>
      </c>
      <c r="T24" s="185">
        <f>G24+H24+K24+N24+S24</f>
        <v>32037.25</v>
      </c>
      <c r="U24" s="185">
        <v>0</v>
      </c>
      <c r="V24" s="185">
        <f>T24+U24</f>
        <v>32037.25</v>
      </c>
      <c r="W24" s="185">
        <v>17894.74</v>
      </c>
      <c r="X24" s="185">
        <f>V24+W24</f>
        <v>49931.990000000005</v>
      </c>
      <c r="Y24" s="181"/>
    </row>
    <row r="25" spans="1:25" ht="12.75">
      <c r="A25" s="181"/>
      <c r="B25" s="182"/>
      <c r="C25" s="181" t="s">
        <v>701</v>
      </c>
      <c r="D25" s="183"/>
      <c r="E25" s="159"/>
      <c r="F25" s="159"/>
      <c r="G25" s="185"/>
      <c r="H25" s="185"/>
      <c r="I25" s="185"/>
      <c r="J25" s="185"/>
      <c r="K25" s="185"/>
      <c r="L25" s="185"/>
      <c r="M25" s="185"/>
      <c r="N25" s="185"/>
      <c r="O25" s="185"/>
      <c r="P25" s="185"/>
      <c r="Q25" s="185"/>
      <c r="R25" s="185"/>
      <c r="S25" s="185"/>
      <c r="T25" s="185"/>
      <c r="U25" s="185"/>
      <c r="V25" s="185"/>
      <c r="W25" s="185"/>
      <c r="X25" s="185"/>
      <c r="Y25" s="181"/>
    </row>
    <row r="26" spans="1:25" ht="12.75">
      <c r="A26" s="181"/>
      <c r="B26" s="182"/>
      <c r="C26" s="181" t="s">
        <v>702</v>
      </c>
      <c r="D26" s="183"/>
      <c r="E26" s="159">
        <v>0</v>
      </c>
      <c r="F26" s="159">
        <v>0</v>
      </c>
      <c r="G26" s="185">
        <f aca="true" t="shared" si="1" ref="G26:G37">E26+F26</f>
        <v>0</v>
      </c>
      <c r="H26" s="185">
        <v>0</v>
      </c>
      <c r="I26" s="185">
        <v>0</v>
      </c>
      <c r="J26" s="185">
        <v>0</v>
      </c>
      <c r="K26" s="185">
        <f aca="true" t="shared" si="2" ref="K26:K37">J26+I26</f>
        <v>0</v>
      </c>
      <c r="L26" s="185">
        <v>0</v>
      </c>
      <c r="M26" s="185">
        <v>0</v>
      </c>
      <c r="N26" s="185">
        <f aca="true" t="shared" si="3" ref="N26:N37">L26+M26</f>
        <v>0</v>
      </c>
      <c r="O26" s="185">
        <v>0</v>
      </c>
      <c r="P26" s="185">
        <v>0</v>
      </c>
      <c r="Q26" s="185">
        <v>0</v>
      </c>
      <c r="R26" s="185">
        <v>0</v>
      </c>
      <c r="S26" s="185">
        <f aca="true" t="shared" si="4" ref="S26:S37">O26+P26+Q26+R26</f>
        <v>0</v>
      </c>
      <c r="T26" s="185">
        <f aca="true" t="shared" si="5" ref="T26:T37">G26+H26+K26+N26+S26</f>
        <v>0</v>
      </c>
      <c r="U26" s="185">
        <v>0</v>
      </c>
      <c r="V26" s="185">
        <f aca="true" t="shared" si="6" ref="V26:V37">T26+U26</f>
        <v>0</v>
      </c>
      <c r="W26" s="185">
        <v>0</v>
      </c>
      <c r="X26" s="185">
        <f aca="true" t="shared" si="7" ref="X26:X37">V26+W26</f>
        <v>0</v>
      </c>
      <c r="Y26" s="181"/>
    </row>
    <row r="27" spans="1:25" ht="12.75">
      <c r="A27" s="181"/>
      <c r="B27" s="182"/>
      <c r="C27" s="181" t="s">
        <v>703</v>
      </c>
      <c r="D27" s="183"/>
      <c r="E27" s="159">
        <v>0</v>
      </c>
      <c r="F27" s="159">
        <v>0</v>
      </c>
      <c r="G27" s="185">
        <f t="shared" si="1"/>
        <v>0</v>
      </c>
      <c r="H27" s="185">
        <v>0</v>
      </c>
      <c r="I27" s="185">
        <v>0</v>
      </c>
      <c r="J27" s="185">
        <v>0</v>
      </c>
      <c r="K27" s="185">
        <f t="shared" si="2"/>
        <v>0</v>
      </c>
      <c r="L27" s="185">
        <v>0</v>
      </c>
      <c r="M27" s="185">
        <v>0</v>
      </c>
      <c r="N27" s="185">
        <f t="shared" si="3"/>
        <v>0</v>
      </c>
      <c r="O27" s="185">
        <v>0</v>
      </c>
      <c r="P27" s="185">
        <v>0</v>
      </c>
      <c r="Q27" s="185">
        <v>0</v>
      </c>
      <c r="R27" s="185">
        <v>0</v>
      </c>
      <c r="S27" s="185">
        <f t="shared" si="4"/>
        <v>0</v>
      </c>
      <c r="T27" s="185">
        <f t="shared" si="5"/>
        <v>0</v>
      </c>
      <c r="U27" s="185">
        <v>0</v>
      </c>
      <c r="V27" s="185">
        <f t="shared" si="6"/>
        <v>0</v>
      </c>
      <c r="W27" s="185">
        <v>0</v>
      </c>
      <c r="X27" s="185">
        <f t="shared" si="7"/>
        <v>0</v>
      </c>
      <c r="Y27" s="181"/>
    </row>
    <row r="28" spans="1:25" ht="12.75">
      <c r="A28" s="181"/>
      <c r="B28" s="182"/>
      <c r="C28" s="181" t="s">
        <v>704</v>
      </c>
      <c r="D28" s="183"/>
      <c r="E28" s="159">
        <v>0</v>
      </c>
      <c r="F28" s="159">
        <v>0</v>
      </c>
      <c r="G28" s="185">
        <f t="shared" si="1"/>
        <v>0</v>
      </c>
      <c r="H28" s="185">
        <v>0</v>
      </c>
      <c r="I28" s="185">
        <v>0</v>
      </c>
      <c r="J28" s="185">
        <v>0</v>
      </c>
      <c r="K28" s="185">
        <f t="shared" si="2"/>
        <v>0</v>
      </c>
      <c r="L28" s="185">
        <v>0</v>
      </c>
      <c r="M28" s="185">
        <v>0</v>
      </c>
      <c r="N28" s="185">
        <f t="shared" si="3"/>
        <v>0</v>
      </c>
      <c r="O28" s="185">
        <v>0</v>
      </c>
      <c r="P28" s="185">
        <v>0</v>
      </c>
      <c r="Q28" s="185">
        <v>0</v>
      </c>
      <c r="R28" s="185">
        <v>0</v>
      </c>
      <c r="S28" s="185">
        <f t="shared" si="4"/>
        <v>0</v>
      </c>
      <c r="T28" s="185">
        <f t="shared" si="5"/>
        <v>0</v>
      </c>
      <c r="U28" s="185">
        <v>0</v>
      </c>
      <c r="V28" s="185">
        <f t="shared" si="6"/>
        <v>0</v>
      </c>
      <c r="W28" s="185">
        <v>0</v>
      </c>
      <c r="X28" s="185">
        <f t="shared" si="7"/>
        <v>0</v>
      </c>
      <c r="Y28" s="181"/>
    </row>
    <row r="29" spans="1:25" ht="12.75">
      <c r="A29" s="181" t="s">
        <v>705</v>
      </c>
      <c r="B29" s="182"/>
      <c r="C29" s="181" t="s">
        <v>706</v>
      </c>
      <c r="D29" s="183"/>
      <c r="E29" s="159">
        <v>0</v>
      </c>
      <c r="F29" s="159">
        <v>0</v>
      </c>
      <c r="G29" s="185">
        <f>E29+F29</f>
        <v>0</v>
      </c>
      <c r="H29" s="185">
        <v>0</v>
      </c>
      <c r="I29" s="185">
        <v>0</v>
      </c>
      <c r="J29" s="185">
        <v>0</v>
      </c>
      <c r="K29" s="185">
        <f>J29+I29</f>
        <v>0</v>
      </c>
      <c r="L29" s="185">
        <v>0</v>
      </c>
      <c r="M29" s="185">
        <v>0</v>
      </c>
      <c r="N29" s="185">
        <f>L29+M29</f>
        <v>0</v>
      </c>
      <c r="O29" s="185">
        <v>0</v>
      </c>
      <c r="P29" s="185">
        <v>0</v>
      </c>
      <c r="Q29" s="185">
        <v>0</v>
      </c>
      <c r="R29" s="185">
        <v>0</v>
      </c>
      <c r="S29" s="185">
        <f>O29+P29+Q29+R29</f>
        <v>0</v>
      </c>
      <c r="T29" s="185">
        <f>G29+H29+K29+N29+S29</f>
        <v>0</v>
      </c>
      <c r="U29" s="185">
        <v>0</v>
      </c>
      <c r="V29" s="185">
        <f>T29+U29</f>
        <v>0</v>
      </c>
      <c r="W29" s="185">
        <v>0</v>
      </c>
      <c r="X29" s="185">
        <f>V29+W29</f>
        <v>0</v>
      </c>
      <c r="Y29" s="181"/>
    </row>
    <row r="30" spans="1:25" ht="12.75">
      <c r="A30" s="181"/>
      <c r="B30" s="182"/>
      <c r="C30" s="181" t="s">
        <v>707</v>
      </c>
      <c r="D30" s="183"/>
      <c r="E30" s="159">
        <v>0</v>
      </c>
      <c r="F30" s="159">
        <v>1412102.08</v>
      </c>
      <c r="G30" s="185">
        <f t="shared" si="1"/>
        <v>1412102.08</v>
      </c>
      <c r="H30" s="185">
        <v>0</v>
      </c>
      <c r="I30" s="185">
        <v>0</v>
      </c>
      <c r="J30" s="185">
        <v>0</v>
      </c>
      <c r="K30" s="185">
        <f t="shared" si="2"/>
        <v>0</v>
      </c>
      <c r="L30" s="185">
        <v>0</v>
      </c>
      <c r="M30" s="185">
        <v>0</v>
      </c>
      <c r="N30" s="185">
        <f t="shared" si="3"/>
        <v>0</v>
      </c>
      <c r="O30" s="185">
        <v>0</v>
      </c>
      <c r="P30" s="185">
        <v>0</v>
      </c>
      <c r="Q30" s="185">
        <v>0</v>
      </c>
      <c r="R30" s="185">
        <v>0</v>
      </c>
      <c r="S30" s="185">
        <f t="shared" si="4"/>
        <v>0</v>
      </c>
      <c r="T30" s="185">
        <f t="shared" si="5"/>
        <v>1412102.08</v>
      </c>
      <c r="U30" s="185">
        <v>0</v>
      </c>
      <c r="V30" s="185">
        <f t="shared" si="6"/>
        <v>1412102.08</v>
      </c>
      <c r="W30" s="185">
        <v>0</v>
      </c>
      <c r="X30" s="185">
        <f t="shared" si="7"/>
        <v>1412102.08</v>
      </c>
      <c r="Y30" s="181"/>
    </row>
    <row r="31" spans="1:25" ht="12.75">
      <c r="A31" s="181" t="s">
        <v>708</v>
      </c>
      <c r="B31" s="182"/>
      <c r="C31" s="181" t="s">
        <v>420</v>
      </c>
      <c r="D31" s="183"/>
      <c r="E31" s="159">
        <v>0</v>
      </c>
      <c r="F31" s="159">
        <v>0</v>
      </c>
      <c r="G31" s="185">
        <f t="shared" si="1"/>
        <v>0</v>
      </c>
      <c r="H31" s="185">
        <v>0</v>
      </c>
      <c r="I31" s="185">
        <v>0</v>
      </c>
      <c r="J31" s="185">
        <v>0</v>
      </c>
      <c r="K31" s="185">
        <f t="shared" si="2"/>
        <v>0</v>
      </c>
      <c r="L31" s="185">
        <v>0</v>
      </c>
      <c r="M31" s="185">
        <v>0</v>
      </c>
      <c r="N31" s="185">
        <f t="shared" si="3"/>
        <v>0</v>
      </c>
      <c r="O31" s="185">
        <v>0</v>
      </c>
      <c r="P31" s="185">
        <v>0</v>
      </c>
      <c r="Q31" s="185">
        <v>0</v>
      </c>
      <c r="R31" s="185">
        <v>0</v>
      </c>
      <c r="S31" s="185">
        <f t="shared" si="4"/>
        <v>0</v>
      </c>
      <c r="T31" s="185">
        <f t="shared" si="5"/>
        <v>0</v>
      </c>
      <c r="U31" s="185">
        <v>0</v>
      </c>
      <c r="V31" s="185">
        <f t="shared" si="6"/>
        <v>0</v>
      </c>
      <c r="W31" s="185">
        <v>0</v>
      </c>
      <c r="X31" s="185">
        <f t="shared" si="7"/>
        <v>0</v>
      </c>
      <c r="Y31" s="181"/>
    </row>
    <row r="32" spans="1:24" ht="12.75" hidden="1" outlineLevel="1">
      <c r="A32" s="140" t="s">
        <v>709</v>
      </c>
      <c r="C32" s="142" t="s">
        <v>710</v>
      </c>
      <c r="D32" s="142" t="s">
        <v>711</v>
      </c>
      <c r="E32" s="140">
        <v>0</v>
      </c>
      <c r="F32" s="140">
        <v>0</v>
      </c>
      <c r="G32" s="190">
        <f>E32+F32</f>
        <v>0</v>
      </c>
      <c r="H32" s="191">
        <v>866416</v>
      </c>
      <c r="I32" s="191">
        <v>0</v>
      </c>
      <c r="J32" s="191">
        <v>0</v>
      </c>
      <c r="K32" s="191">
        <f>J32+I32</f>
        <v>0</v>
      </c>
      <c r="L32" s="191">
        <v>0</v>
      </c>
      <c r="M32" s="191">
        <v>0</v>
      </c>
      <c r="N32" s="191">
        <f>L32+M32</f>
        <v>0</v>
      </c>
      <c r="O32" s="190">
        <v>0</v>
      </c>
      <c r="P32" s="190">
        <v>0</v>
      </c>
      <c r="Q32" s="190">
        <v>0</v>
      </c>
      <c r="R32" s="190">
        <v>0</v>
      </c>
      <c r="S32" s="190">
        <f>O32+P32+Q32+R32</f>
        <v>0</v>
      </c>
      <c r="T32" s="190">
        <f>G32+H32+K32+N32+S32</f>
        <v>866416</v>
      </c>
      <c r="U32" s="191">
        <v>0</v>
      </c>
      <c r="V32" s="191">
        <f>T32+U32</f>
        <v>866416</v>
      </c>
      <c r="W32" s="190">
        <v>33985.73</v>
      </c>
      <c r="X32" s="191">
        <f>V32+W32</f>
        <v>900401.73</v>
      </c>
    </row>
    <row r="33" spans="1:24" ht="12.75" hidden="1" outlineLevel="1">
      <c r="A33" s="140" t="s">
        <v>712</v>
      </c>
      <c r="C33" s="142" t="s">
        <v>713</v>
      </c>
      <c r="D33" s="142" t="s">
        <v>714</v>
      </c>
      <c r="E33" s="140">
        <v>-283665.51</v>
      </c>
      <c r="F33" s="140">
        <v>0</v>
      </c>
      <c r="G33" s="190">
        <f>E33+F33</f>
        <v>-283665.51</v>
      </c>
      <c r="H33" s="191">
        <v>3611038.98</v>
      </c>
      <c r="I33" s="191">
        <v>0</v>
      </c>
      <c r="J33" s="191">
        <v>0</v>
      </c>
      <c r="K33" s="191">
        <f>J33+I33</f>
        <v>0</v>
      </c>
      <c r="L33" s="191">
        <v>0</v>
      </c>
      <c r="M33" s="191">
        <v>0</v>
      </c>
      <c r="N33" s="191">
        <f>L33+M33</f>
        <v>0</v>
      </c>
      <c r="O33" s="190">
        <v>0</v>
      </c>
      <c r="P33" s="190">
        <v>0</v>
      </c>
      <c r="Q33" s="190">
        <v>0</v>
      </c>
      <c r="R33" s="190">
        <v>0</v>
      </c>
      <c r="S33" s="190">
        <f>O33+P33+Q33+R33</f>
        <v>0</v>
      </c>
      <c r="T33" s="190">
        <f>G33+H33+K33+N33+S33</f>
        <v>3327373.4699999997</v>
      </c>
      <c r="U33" s="191">
        <v>0</v>
      </c>
      <c r="V33" s="191">
        <f>T33+U33</f>
        <v>3327373.4699999997</v>
      </c>
      <c r="W33" s="190">
        <v>1335576.59</v>
      </c>
      <c r="X33" s="191">
        <f>V33+W33</f>
        <v>4662950.06</v>
      </c>
    </row>
    <row r="34" spans="1:24" ht="12.75" hidden="1" outlineLevel="1">
      <c r="A34" s="140" t="s">
        <v>715</v>
      </c>
      <c r="C34" s="142" t="s">
        <v>716</v>
      </c>
      <c r="D34" s="142" t="s">
        <v>717</v>
      </c>
      <c r="E34" s="140">
        <v>0</v>
      </c>
      <c r="F34" s="140">
        <v>0</v>
      </c>
      <c r="G34" s="190">
        <f>E34+F34</f>
        <v>0</v>
      </c>
      <c r="H34" s="191">
        <v>0</v>
      </c>
      <c r="I34" s="191">
        <v>0</v>
      </c>
      <c r="J34" s="191">
        <v>0</v>
      </c>
      <c r="K34" s="191">
        <f>J34+I34</f>
        <v>0</v>
      </c>
      <c r="L34" s="191">
        <v>0</v>
      </c>
      <c r="M34" s="191">
        <v>0</v>
      </c>
      <c r="N34" s="191">
        <f>L34+M34</f>
        <v>0</v>
      </c>
      <c r="O34" s="190">
        <v>0</v>
      </c>
      <c r="P34" s="190">
        <v>0</v>
      </c>
      <c r="Q34" s="190">
        <v>0</v>
      </c>
      <c r="R34" s="190">
        <v>0</v>
      </c>
      <c r="S34" s="190">
        <f>O34+P34+Q34+R34</f>
        <v>0</v>
      </c>
      <c r="T34" s="190">
        <f>G34+H34+K34+N34+S34</f>
        <v>0</v>
      </c>
      <c r="U34" s="191">
        <v>0</v>
      </c>
      <c r="V34" s="191">
        <f>T34+U34</f>
        <v>0</v>
      </c>
      <c r="W34" s="190">
        <v>969486.1</v>
      </c>
      <c r="X34" s="191">
        <f>V34+W34</f>
        <v>969486.1</v>
      </c>
    </row>
    <row r="35" spans="1:24" ht="12.75" hidden="1" outlineLevel="1">
      <c r="A35" s="140" t="s">
        <v>718</v>
      </c>
      <c r="C35" s="142" t="s">
        <v>719</v>
      </c>
      <c r="D35" s="142" t="s">
        <v>720</v>
      </c>
      <c r="E35" s="140">
        <v>0</v>
      </c>
      <c r="F35" s="140">
        <v>0</v>
      </c>
      <c r="G35" s="190">
        <f>E35+F35</f>
        <v>0</v>
      </c>
      <c r="H35" s="191">
        <v>-372631.07</v>
      </c>
      <c r="I35" s="191">
        <v>0</v>
      </c>
      <c r="J35" s="191">
        <v>0</v>
      </c>
      <c r="K35" s="191">
        <f>J35+I35</f>
        <v>0</v>
      </c>
      <c r="L35" s="191">
        <v>0</v>
      </c>
      <c r="M35" s="191">
        <v>0</v>
      </c>
      <c r="N35" s="191">
        <f>L35+M35</f>
        <v>0</v>
      </c>
      <c r="O35" s="190">
        <v>0</v>
      </c>
      <c r="P35" s="190">
        <v>0</v>
      </c>
      <c r="Q35" s="190">
        <v>0</v>
      </c>
      <c r="R35" s="190">
        <v>0</v>
      </c>
      <c r="S35" s="190">
        <f>O35+P35+Q35+R35</f>
        <v>0</v>
      </c>
      <c r="T35" s="190">
        <f>G35+H35+K35+N35+S35</f>
        <v>-372631.07</v>
      </c>
      <c r="U35" s="191">
        <v>0</v>
      </c>
      <c r="V35" s="191">
        <f>T35+U35</f>
        <v>-372631.07</v>
      </c>
      <c r="W35" s="190">
        <v>0</v>
      </c>
      <c r="X35" s="191">
        <f>V35+W35</f>
        <v>-372631.07</v>
      </c>
    </row>
    <row r="36" spans="1:24" ht="12.75" hidden="1" outlineLevel="1">
      <c r="A36" s="140" t="s">
        <v>721</v>
      </c>
      <c r="C36" s="142" t="s">
        <v>722</v>
      </c>
      <c r="D36" s="142" t="s">
        <v>723</v>
      </c>
      <c r="E36" s="140">
        <v>0</v>
      </c>
      <c r="F36" s="140">
        <v>0</v>
      </c>
      <c r="G36" s="190">
        <f>E36+F36</f>
        <v>0</v>
      </c>
      <c r="H36" s="191">
        <v>0.02</v>
      </c>
      <c r="I36" s="191">
        <v>0</v>
      </c>
      <c r="J36" s="191">
        <v>0</v>
      </c>
      <c r="K36" s="191">
        <f>J36+I36</f>
        <v>0</v>
      </c>
      <c r="L36" s="191">
        <v>0</v>
      </c>
      <c r="M36" s="191">
        <v>0</v>
      </c>
      <c r="N36" s="191">
        <f>L36+M36</f>
        <v>0</v>
      </c>
      <c r="O36" s="190">
        <v>0</v>
      </c>
      <c r="P36" s="190">
        <v>0</v>
      </c>
      <c r="Q36" s="190">
        <v>0</v>
      </c>
      <c r="R36" s="190">
        <v>0</v>
      </c>
      <c r="S36" s="190">
        <f>O36+P36+Q36+R36</f>
        <v>0</v>
      </c>
      <c r="T36" s="190">
        <f>G36+H36+K36+N36+S36</f>
        <v>0.02</v>
      </c>
      <c r="U36" s="191">
        <v>0</v>
      </c>
      <c r="V36" s="191">
        <f>T36+U36</f>
        <v>0.02</v>
      </c>
      <c r="W36" s="190">
        <v>0</v>
      </c>
      <c r="X36" s="191">
        <f>V36+W36</f>
        <v>0.02</v>
      </c>
    </row>
    <row r="37" spans="1:25" ht="12.75" collapsed="1">
      <c r="A37" s="181" t="s">
        <v>724</v>
      </c>
      <c r="B37" s="182"/>
      <c r="C37" s="181" t="s">
        <v>421</v>
      </c>
      <c r="D37" s="183"/>
      <c r="E37" s="159">
        <v>-283665.51</v>
      </c>
      <c r="F37" s="159">
        <v>12271731.78</v>
      </c>
      <c r="G37" s="185">
        <f t="shared" si="1"/>
        <v>11988066.27</v>
      </c>
      <c r="H37" s="185">
        <v>4104823.93</v>
      </c>
      <c r="I37" s="185">
        <v>0</v>
      </c>
      <c r="J37" s="185">
        <v>0</v>
      </c>
      <c r="K37" s="185">
        <f t="shared" si="2"/>
        <v>0</v>
      </c>
      <c r="L37" s="185">
        <v>0</v>
      </c>
      <c r="M37" s="185">
        <v>0</v>
      </c>
      <c r="N37" s="185">
        <f t="shared" si="3"/>
        <v>0</v>
      </c>
      <c r="O37" s="185">
        <v>0</v>
      </c>
      <c r="P37" s="185">
        <v>0</v>
      </c>
      <c r="Q37" s="185">
        <v>0</v>
      </c>
      <c r="R37" s="185">
        <v>0</v>
      </c>
      <c r="S37" s="185">
        <f t="shared" si="4"/>
        <v>0</v>
      </c>
      <c r="T37" s="185">
        <f t="shared" si="5"/>
        <v>16092890.2</v>
      </c>
      <c r="U37" s="185">
        <v>0</v>
      </c>
      <c r="V37" s="185">
        <f t="shared" si="6"/>
        <v>16092890.2</v>
      </c>
      <c r="W37" s="185">
        <v>2339048.42</v>
      </c>
      <c r="X37" s="185">
        <f t="shared" si="7"/>
        <v>18431938.619999997</v>
      </c>
      <c r="Y37" s="181"/>
    </row>
    <row r="38" spans="1:25" ht="15.75">
      <c r="A38" s="192"/>
      <c r="B38" s="187"/>
      <c r="C38" s="80" t="s">
        <v>422</v>
      </c>
      <c r="D38" s="65"/>
      <c r="E38" s="120">
        <f aca="true" t="shared" si="8" ref="E38:N38">+E18+E29+E20+E21+E22+E24+E26+E27+E28+E30+E31+E37</f>
        <v>-283665.51</v>
      </c>
      <c r="F38" s="120">
        <f t="shared" si="8"/>
        <v>13708121.11</v>
      </c>
      <c r="G38" s="189">
        <f t="shared" si="8"/>
        <v>13424455.6</v>
      </c>
      <c r="H38" s="189">
        <f t="shared" si="8"/>
        <v>12347694.35</v>
      </c>
      <c r="I38" s="189">
        <f t="shared" si="8"/>
        <v>0</v>
      </c>
      <c r="J38" s="189">
        <f t="shared" si="8"/>
        <v>0</v>
      </c>
      <c r="K38" s="189">
        <f t="shared" si="8"/>
        <v>0</v>
      </c>
      <c r="L38" s="189">
        <f t="shared" si="8"/>
        <v>0</v>
      </c>
      <c r="M38" s="189">
        <f t="shared" si="8"/>
        <v>0</v>
      </c>
      <c r="N38" s="189">
        <f t="shared" si="8"/>
        <v>0</v>
      </c>
      <c r="O38" s="189">
        <f>+O18+O29+O24+O26+O27+O28+O30+O31+O37</f>
        <v>0</v>
      </c>
      <c r="P38" s="189">
        <f>+P18+P29+P24+P26+P27+P28+P30+P31+P37</f>
        <v>0</v>
      </c>
      <c r="Q38" s="189">
        <f>+Q18+Q29+Q24+Q26+Q27+Q28+Q30+Q31+Q37</f>
        <v>0</v>
      </c>
      <c r="R38" s="189">
        <f>+R18+R29+R24+R26+R27+R28+R30+R31+R37</f>
        <v>0</v>
      </c>
      <c r="S38" s="189">
        <f>+S18+S29+S24+S26+S27+S28+S30+S31+S37</f>
        <v>0</v>
      </c>
      <c r="T38" s="189">
        <f>+T18+T29+T20+T21+T22+T24+T26+T27+T28+T30+T31+T37</f>
        <v>25772149.95</v>
      </c>
      <c r="U38" s="189">
        <f>+U18+U29+U20+U21+U22+U24+U26+U27+U28+U30+U31+U37</f>
        <v>0</v>
      </c>
      <c r="V38" s="189">
        <f>+V18+V29+V20+V21+V22+V24+V26+V27+V28+V30+V31+V37</f>
        <v>25772149.95</v>
      </c>
      <c r="W38" s="189">
        <f>+W18+W29+W20+W21+W22+W24+W26+W27+W28+W30+W31+W37</f>
        <v>2308567.16</v>
      </c>
      <c r="X38" s="189">
        <f>+X18+X29+X20+X21+X22+X24+X26+X27+X28+X30+X31+X37</f>
        <v>28080717.11</v>
      </c>
      <c r="Y38" s="180"/>
    </row>
    <row r="39" spans="2:24" ht="12.75">
      <c r="B39" s="182"/>
      <c r="C39" s="181"/>
      <c r="D39" s="183"/>
      <c r="E39" s="159"/>
      <c r="F39" s="159"/>
      <c r="G39" s="185"/>
      <c r="H39" s="185"/>
      <c r="I39" s="185"/>
      <c r="J39" s="185"/>
      <c r="K39" s="185"/>
      <c r="L39" s="185"/>
      <c r="M39" s="185"/>
      <c r="N39" s="185"/>
      <c r="O39" s="185"/>
      <c r="P39" s="185"/>
      <c r="Q39" s="185"/>
      <c r="R39" s="185"/>
      <c r="S39" s="185"/>
      <c r="T39" s="185"/>
      <c r="U39" s="185"/>
      <c r="V39" s="185"/>
      <c r="W39" s="185"/>
      <c r="X39" s="185"/>
    </row>
    <row r="40" spans="1:25" ht="15">
      <c r="A40" s="180"/>
      <c r="B40" s="187" t="s">
        <v>423</v>
      </c>
      <c r="C40" s="81"/>
      <c r="D40" s="188"/>
      <c r="E40" s="159"/>
      <c r="F40" s="159"/>
      <c r="G40" s="185"/>
      <c r="H40" s="185"/>
      <c r="I40" s="185"/>
      <c r="J40" s="185"/>
      <c r="K40" s="185"/>
      <c r="L40" s="185"/>
      <c r="M40" s="185"/>
      <c r="N40" s="185"/>
      <c r="O40" s="185"/>
      <c r="P40" s="185"/>
      <c r="Q40" s="185"/>
      <c r="R40" s="185"/>
      <c r="S40" s="185"/>
      <c r="T40" s="185"/>
      <c r="U40" s="185"/>
      <c r="V40" s="185"/>
      <c r="W40" s="185"/>
      <c r="X40" s="185"/>
      <c r="Y40" s="180"/>
    </row>
    <row r="41" spans="1:24" ht="12.75" hidden="1" outlineLevel="1">
      <c r="A41" s="140" t="s">
        <v>725</v>
      </c>
      <c r="C41" s="142" t="s">
        <v>726</v>
      </c>
      <c r="D41" s="142" t="s">
        <v>727</v>
      </c>
      <c r="E41" s="140">
        <v>0</v>
      </c>
      <c r="F41" s="140">
        <v>3500</v>
      </c>
      <c r="G41" s="190">
        <f aca="true" t="shared" si="9" ref="G41:G53">E41+F41</f>
        <v>3500</v>
      </c>
      <c r="H41" s="191">
        <v>32222.5</v>
      </c>
      <c r="I41" s="191">
        <v>0</v>
      </c>
      <c r="J41" s="191">
        <v>0</v>
      </c>
      <c r="K41" s="191">
        <f aca="true" t="shared" si="10" ref="K41:K53">J41+I41</f>
        <v>0</v>
      </c>
      <c r="L41" s="191">
        <v>0</v>
      </c>
      <c r="M41" s="191">
        <v>0</v>
      </c>
      <c r="N41" s="191">
        <f aca="true" t="shared" si="11" ref="N41:N53">L41+M41</f>
        <v>0</v>
      </c>
      <c r="O41" s="190">
        <v>0</v>
      </c>
      <c r="P41" s="190">
        <v>0</v>
      </c>
      <c r="Q41" s="190">
        <v>0</v>
      </c>
      <c r="R41" s="190">
        <v>0</v>
      </c>
      <c r="S41" s="190">
        <f aca="true" t="shared" si="12" ref="S41:S53">O41+P41+Q41+R41</f>
        <v>0</v>
      </c>
      <c r="T41" s="190">
        <f aca="true" t="shared" si="13" ref="T41:T53">G41+H41+K41+N41+S41</f>
        <v>35722.5</v>
      </c>
      <c r="U41" s="191">
        <v>0</v>
      </c>
      <c r="V41" s="191">
        <f aca="true" t="shared" si="14" ref="V41:V53">T41+U41</f>
        <v>35722.5</v>
      </c>
      <c r="W41" s="190">
        <v>181737.25</v>
      </c>
      <c r="X41" s="191">
        <f aca="true" t="shared" si="15" ref="X41:X53">V41+W41</f>
        <v>217459.75</v>
      </c>
    </row>
    <row r="42" spans="1:24" ht="12.75" hidden="1" outlineLevel="1">
      <c r="A42" s="140" t="s">
        <v>728</v>
      </c>
      <c r="C42" s="142" t="s">
        <v>729</v>
      </c>
      <c r="D42" s="142" t="s">
        <v>730</v>
      </c>
      <c r="E42" s="140">
        <v>0</v>
      </c>
      <c r="F42" s="140">
        <v>0</v>
      </c>
      <c r="G42" s="190">
        <f t="shared" si="9"/>
        <v>0</v>
      </c>
      <c r="H42" s="191">
        <v>0</v>
      </c>
      <c r="I42" s="191">
        <v>0</v>
      </c>
      <c r="J42" s="191">
        <v>0</v>
      </c>
      <c r="K42" s="191">
        <f t="shared" si="10"/>
        <v>0</v>
      </c>
      <c r="L42" s="191">
        <v>0</v>
      </c>
      <c r="M42" s="191">
        <v>0</v>
      </c>
      <c r="N42" s="191">
        <f t="shared" si="11"/>
        <v>0</v>
      </c>
      <c r="O42" s="190">
        <v>0</v>
      </c>
      <c r="P42" s="190">
        <v>0</v>
      </c>
      <c r="Q42" s="190">
        <v>0</v>
      </c>
      <c r="R42" s="190">
        <v>0</v>
      </c>
      <c r="S42" s="190">
        <f t="shared" si="12"/>
        <v>0</v>
      </c>
      <c r="T42" s="190">
        <f t="shared" si="13"/>
        <v>0</v>
      </c>
      <c r="U42" s="191">
        <v>0</v>
      </c>
      <c r="V42" s="191">
        <f t="shared" si="14"/>
        <v>0</v>
      </c>
      <c r="W42" s="190">
        <v>415320.62</v>
      </c>
      <c r="X42" s="191">
        <f t="shared" si="15"/>
        <v>415320.62</v>
      </c>
    </row>
    <row r="43" spans="1:24" ht="12.75" hidden="1" outlineLevel="1">
      <c r="A43" s="140" t="s">
        <v>731</v>
      </c>
      <c r="C43" s="142" t="s">
        <v>732</v>
      </c>
      <c r="D43" s="142" t="s">
        <v>733</v>
      </c>
      <c r="E43" s="140">
        <v>0</v>
      </c>
      <c r="F43" s="140">
        <v>330934.38</v>
      </c>
      <c r="G43" s="190">
        <f t="shared" si="9"/>
        <v>330934.38</v>
      </c>
      <c r="H43" s="191">
        <v>0</v>
      </c>
      <c r="I43" s="191">
        <v>0</v>
      </c>
      <c r="J43" s="191">
        <v>0</v>
      </c>
      <c r="K43" s="191">
        <f t="shared" si="10"/>
        <v>0</v>
      </c>
      <c r="L43" s="191">
        <v>0</v>
      </c>
      <c r="M43" s="191">
        <v>0</v>
      </c>
      <c r="N43" s="191">
        <f t="shared" si="11"/>
        <v>0</v>
      </c>
      <c r="O43" s="190">
        <v>0</v>
      </c>
      <c r="P43" s="190">
        <v>0</v>
      </c>
      <c r="Q43" s="190">
        <v>0</v>
      </c>
      <c r="R43" s="190">
        <v>0</v>
      </c>
      <c r="S43" s="190">
        <f t="shared" si="12"/>
        <v>0</v>
      </c>
      <c r="T43" s="190">
        <f t="shared" si="13"/>
        <v>330934.38</v>
      </c>
      <c r="U43" s="191">
        <v>0</v>
      </c>
      <c r="V43" s="191">
        <f t="shared" si="14"/>
        <v>330934.38</v>
      </c>
      <c r="W43" s="190">
        <v>136050.84</v>
      </c>
      <c r="X43" s="191">
        <f t="shared" si="15"/>
        <v>466985.22</v>
      </c>
    </row>
    <row r="44" spans="1:24" ht="12.75" hidden="1" outlineLevel="1">
      <c r="A44" s="140" t="s">
        <v>734</v>
      </c>
      <c r="C44" s="142" t="s">
        <v>735</v>
      </c>
      <c r="D44" s="142" t="s">
        <v>736</v>
      </c>
      <c r="E44" s="140">
        <v>0</v>
      </c>
      <c r="F44" s="140">
        <v>22230.21</v>
      </c>
      <c r="G44" s="190">
        <f t="shared" si="9"/>
        <v>22230.21</v>
      </c>
      <c r="H44" s="191">
        <v>19968.15</v>
      </c>
      <c r="I44" s="191">
        <v>0</v>
      </c>
      <c r="J44" s="191">
        <v>0</v>
      </c>
      <c r="K44" s="191">
        <f t="shared" si="10"/>
        <v>0</v>
      </c>
      <c r="L44" s="191">
        <v>0</v>
      </c>
      <c r="M44" s="191">
        <v>0</v>
      </c>
      <c r="N44" s="191">
        <f t="shared" si="11"/>
        <v>0</v>
      </c>
      <c r="O44" s="190">
        <v>0</v>
      </c>
      <c r="P44" s="190">
        <v>0</v>
      </c>
      <c r="Q44" s="190">
        <v>0</v>
      </c>
      <c r="R44" s="190">
        <v>0</v>
      </c>
      <c r="S44" s="190">
        <f t="shared" si="12"/>
        <v>0</v>
      </c>
      <c r="T44" s="190">
        <f t="shared" si="13"/>
        <v>42198.36</v>
      </c>
      <c r="U44" s="191">
        <v>0</v>
      </c>
      <c r="V44" s="191">
        <f t="shared" si="14"/>
        <v>42198.36</v>
      </c>
      <c r="W44" s="190">
        <v>0</v>
      </c>
      <c r="X44" s="191">
        <f t="shared" si="15"/>
        <v>42198.36</v>
      </c>
    </row>
    <row r="45" spans="1:24" ht="12.75" hidden="1" outlineLevel="1">
      <c r="A45" s="140" t="s">
        <v>737</v>
      </c>
      <c r="C45" s="142" t="s">
        <v>738</v>
      </c>
      <c r="D45" s="142" t="s">
        <v>739</v>
      </c>
      <c r="E45" s="140">
        <v>0</v>
      </c>
      <c r="F45" s="140">
        <v>6986119.97</v>
      </c>
      <c r="G45" s="190">
        <f t="shared" si="9"/>
        <v>6986119.97</v>
      </c>
      <c r="H45" s="191">
        <v>779631.7</v>
      </c>
      <c r="I45" s="191">
        <v>0</v>
      </c>
      <c r="J45" s="191">
        <v>0</v>
      </c>
      <c r="K45" s="191">
        <f t="shared" si="10"/>
        <v>0</v>
      </c>
      <c r="L45" s="191">
        <v>0</v>
      </c>
      <c r="M45" s="191">
        <v>0</v>
      </c>
      <c r="N45" s="191">
        <f t="shared" si="11"/>
        <v>0</v>
      </c>
      <c r="O45" s="190">
        <v>0</v>
      </c>
      <c r="P45" s="190">
        <v>0</v>
      </c>
      <c r="Q45" s="190">
        <v>0</v>
      </c>
      <c r="R45" s="190">
        <v>0</v>
      </c>
      <c r="S45" s="190">
        <f t="shared" si="12"/>
        <v>0</v>
      </c>
      <c r="T45" s="190">
        <f t="shared" si="13"/>
        <v>7765751.67</v>
      </c>
      <c r="U45" s="191">
        <v>0</v>
      </c>
      <c r="V45" s="191">
        <f t="shared" si="14"/>
        <v>7765751.67</v>
      </c>
      <c r="W45" s="190">
        <v>205946.51</v>
      </c>
      <c r="X45" s="191">
        <f t="shared" si="15"/>
        <v>7971698.18</v>
      </c>
    </row>
    <row r="46" spans="1:24" ht="12.75" hidden="1" outlineLevel="1">
      <c r="A46" s="140" t="s">
        <v>740</v>
      </c>
      <c r="C46" s="142" t="s">
        <v>741</v>
      </c>
      <c r="D46" s="142" t="s">
        <v>742</v>
      </c>
      <c r="E46" s="140">
        <v>0</v>
      </c>
      <c r="F46" s="140">
        <v>8008069.75</v>
      </c>
      <c r="G46" s="190">
        <f t="shared" si="9"/>
        <v>8008069.75</v>
      </c>
      <c r="H46" s="191">
        <v>2416881.88</v>
      </c>
      <c r="I46" s="191">
        <v>0</v>
      </c>
      <c r="J46" s="191">
        <v>0</v>
      </c>
      <c r="K46" s="191">
        <f t="shared" si="10"/>
        <v>0</v>
      </c>
      <c r="L46" s="191">
        <v>0</v>
      </c>
      <c r="M46" s="191">
        <v>0</v>
      </c>
      <c r="N46" s="191">
        <f t="shared" si="11"/>
        <v>0</v>
      </c>
      <c r="O46" s="190">
        <v>0</v>
      </c>
      <c r="P46" s="190">
        <v>0</v>
      </c>
      <c r="Q46" s="190">
        <v>0</v>
      </c>
      <c r="R46" s="190">
        <v>0</v>
      </c>
      <c r="S46" s="190">
        <f t="shared" si="12"/>
        <v>0</v>
      </c>
      <c r="T46" s="190">
        <f t="shared" si="13"/>
        <v>10424951.629999999</v>
      </c>
      <c r="U46" s="191">
        <v>0</v>
      </c>
      <c r="V46" s="191">
        <f t="shared" si="14"/>
        <v>10424951.629999999</v>
      </c>
      <c r="W46" s="190">
        <v>764881.21</v>
      </c>
      <c r="X46" s="191">
        <f t="shared" si="15"/>
        <v>11189832.84</v>
      </c>
    </row>
    <row r="47" spans="1:24" ht="12.75" hidden="1" outlineLevel="1">
      <c r="A47" s="140" t="s">
        <v>743</v>
      </c>
      <c r="C47" s="142" t="s">
        <v>744</v>
      </c>
      <c r="D47" s="142" t="s">
        <v>745</v>
      </c>
      <c r="E47" s="140">
        <v>0</v>
      </c>
      <c r="F47" s="140">
        <v>169088.84</v>
      </c>
      <c r="G47" s="190">
        <f t="shared" si="9"/>
        <v>169088.84</v>
      </c>
      <c r="H47" s="191">
        <v>635.22</v>
      </c>
      <c r="I47" s="191">
        <v>0</v>
      </c>
      <c r="J47" s="191">
        <v>0</v>
      </c>
      <c r="K47" s="191">
        <f t="shared" si="10"/>
        <v>0</v>
      </c>
      <c r="L47" s="191">
        <v>0</v>
      </c>
      <c r="M47" s="191">
        <v>0</v>
      </c>
      <c r="N47" s="191">
        <f t="shared" si="11"/>
        <v>0</v>
      </c>
      <c r="O47" s="190">
        <v>0</v>
      </c>
      <c r="P47" s="190">
        <v>0</v>
      </c>
      <c r="Q47" s="190">
        <v>0</v>
      </c>
      <c r="R47" s="190">
        <v>0</v>
      </c>
      <c r="S47" s="190">
        <f t="shared" si="12"/>
        <v>0</v>
      </c>
      <c r="T47" s="190">
        <f t="shared" si="13"/>
        <v>169724.06</v>
      </c>
      <c r="U47" s="191">
        <v>0</v>
      </c>
      <c r="V47" s="191">
        <f t="shared" si="14"/>
        <v>169724.06</v>
      </c>
      <c r="W47" s="190">
        <v>0</v>
      </c>
      <c r="X47" s="191">
        <f t="shared" si="15"/>
        <v>169724.06</v>
      </c>
    </row>
    <row r="48" spans="1:24" ht="12.75" hidden="1" outlineLevel="1">
      <c r="A48" s="140" t="s">
        <v>746</v>
      </c>
      <c r="C48" s="142" t="s">
        <v>747</v>
      </c>
      <c r="D48" s="142" t="s">
        <v>748</v>
      </c>
      <c r="E48" s="140">
        <v>0</v>
      </c>
      <c r="F48" s="140">
        <v>1948599.24</v>
      </c>
      <c r="G48" s="190">
        <f t="shared" si="9"/>
        <v>1948599.24</v>
      </c>
      <c r="H48" s="191">
        <v>280164.1</v>
      </c>
      <c r="I48" s="191">
        <v>0</v>
      </c>
      <c r="J48" s="191">
        <v>0</v>
      </c>
      <c r="K48" s="191">
        <f t="shared" si="10"/>
        <v>0</v>
      </c>
      <c r="L48" s="191">
        <v>0</v>
      </c>
      <c r="M48" s="191">
        <v>0</v>
      </c>
      <c r="N48" s="191">
        <f t="shared" si="11"/>
        <v>0</v>
      </c>
      <c r="O48" s="190">
        <v>0</v>
      </c>
      <c r="P48" s="190">
        <v>0</v>
      </c>
      <c r="Q48" s="190">
        <v>0</v>
      </c>
      <c r="R48" s="190">
        <v>0</v>
      </c>
      <c r="S48" s="190">
        <f t="shared" si="12"/>
        <v>0</v>
      </c>
      <c r="T48" s="190">
        <f t="shared" si="13"/>
        <v>2228763.34</v>
      </c>
      <c r="U48" s="191">
        <v>0</v>
      </c>
      <c r="V48" s="191">
        <f t="shared" si="14"/>
        <v>2228763.34</v>
      </c>
      <c r="W48" s="190">
        <v>134844.35</v>
      </c>
      <c r="X48" s="191">
        <f t="shared" si="15"/>
        <v>2363607.69</v>
      </c>
    </row>
    <row r="49" spans="1:24" ht="12.75" hidden="1" outlineLevel="1">
      <c r="A49" s="140" t="s">
        <v>749</v>
      </c>
      <c r="C49" s="142" t="s">
        <v>750</v>
      </c>
      <c r="D49" s="142" t="s">
        <v>751</v>
      </c>
      <c r="E49" s="140">
        <v>0</v>
      </c>
      <c r="F49" s="140">
        <v>387134.07</v>
      </c>
      <c r="G49" s="190">
        <f t="shared" si="9"/>
        <v>387134.07</v>
      </c>
      <c r="H49" s="191">
        <v>0</v>
      </c>
      <c r="I49" s="191">
        <v>0</v>
      </c>
      <c r="J49" s="191">
        <v>0</v>
      </c>
      <c r="K49" s="191">
        <f t="shared" si="10"/>
        <v>0</v>
      </c>
      <c r="L49" s="191">
        <v>0</v>
      </c>
      <c r="M49" s="191">
        <v>0</v>
      </c>
      <c r="N49" s="191">
        <f t="shared" si="11"/>
        <v>0</v>
      </c>
      <c r="O49" s="190">
        <v>0</v>
      </c>
      <c r="P49" s="190">
        <v>0</v>
      </c>
      <c r="Q49" s="190">
        <v>0</v>
      </c>
      <c r="R49" s="190">
        <v>0</v>
      </c>
      <c r="S49" s="190">
        <f t="shared" si="12"/>
        <v>0</v>
      </c>
      <c r="T49" s="190">
        <f t="shared" si="13"/>
        <v>387134.07</v>
      </c>
      <c r="U49" s="191">
        <v>0</v>
      </c>
      <c r="V49" s="191">
        <f t="shared" si="14"/>
        <v>387134.07</v>
      </c>
      <c r="W49" s="190">
        <v>0</v>
      </c>
      <c r="X49" s="191">
        <f t="shared" si="15"/>
        <v>387134.07</v>
      </c>
    </row>
    <row r="50" spans="1:24" ht="12.75" hidden="1" outlineLevel="1">
      <c r="A50" s="140" t="s">
        <v>752</v>
      </c>
      <c r="C50" s="142" t="s">
        <v>753</v>
      </c>
      <c r="D50" s="142" t="s">
        <v>754</v>
      </c>
      <c r="E50" s="140">
        <v>0</v>
      </c>
      <c r="F50" s="140">
        <v>13551.56</v>
      </c>
      <c r="G50" s="190">
        <f t="shared" si="9"/>
        <v>13551.56</v>
      </c>
      <c r="H50" s="191">
        <v>14113.04</v>
      </c>
      <c r="I50" s="191">
        <v>0</v>
      </c>
      <c r="J50" s="191">
        <v>0</v>
      </c>
      <c r="K50" s="191">
        <f t="shared" si="10"/>
        <v>0</v>
      </c>
      <c r="L50" s="191">
        <v>0</v>
      </c>
      <c r="M50" s="191">
        <v>0</v>
      </c>
      <c r="N50" s="191">
        <f t="shared" si="11"/>
        <v>0</v>
      </c>
      <c r="O50" s="190">
        <v>0</v>
      </c>
      <c r="P50" s="190">
        <v>0</v>
      </c>
      <c r="Q50" s="190">
        <v>0</v>
      </c>
      <c r="R50" s="190">
        <v>0</v>
      </c>
      <c r="S50" s="190">
        <f t="shared" si="12"/>
        <v>0</v>
      </c>
      <c r="T50" s="190">
        <f t="shared" si="13"/>
        <v>27664.6</v>
      </c>
      <c r="U50" s="191">
        <v>0</v>
      </c>
      <c r="V50" s="191">
        <f t="shared" si="14"/>
        <v>27664.6</v>
      </c>
      <c r="W50" s="190">
        <v>13540.68</v>
      </c>
      <c r="X50" s="191">
        <f t="shared" si="15"/>
        <v>41205.28</v>
      </c>
    </row>
    <row r="51" spans="1:24" ht="12.75" hidden="1" outlineLevel="1">
      <c r="A51" s="140" t="s">
        <v>755</v>
      </c>
      <c r="C51" s="142" t="s">
        <v>756</v>
      </c>
      <c r="D51" s="142" t="s">
        <v>757</v>
      </c>
      <c r="E51" s="140">
        <v>0</v>
      </c>
      <c r="F51" s="140">
        <v>28619.97</v>
      </c>
      <c r="G51" s="190">
        <f t="shared" si="9"/>
        <v>28619.97</v>
      </c>
      <c r="H51" s="191">
        <v>0</v>
      </c>
      <c r="I51" s="191">
        <v>0</v>
      </c>
      <c r="J51" s="191">
        <v>0</v>
      </c>
      <c r="K51" s="191">
        <f t="shared" si="10"/>
        <v>0</v>
      </c>
      <c r="L51" s="191">
        <v>0</v>
      </c>
      <c r="M51" s="191">
        <v>0</v>
      </c>
      <c r="N51" s="191">
        <f t="shared" si="11"/>
        <v>0</v>
      </c>
      <c r="O51" s="190">
        <v>0</v>
      </c>
      <c r="P51" s="190">
        <v>0</v>
      </c>
      <c r="Q51" s="190">
        <v>0</v>
      </c>
      <c r="R51" s="190">
        <v>0</v>
      </c>
      <c r="S51" s="190">
        <f t="shared" si="12"/>
        <v>0</v>
      </c>
      <c r="T51" s="190">
        <f t="shared" si="13"/>
        <v>28619.97</v>
      </c>
      <c r="U51" s="191">
        <v>0</v>
      </c>
      <c r="V51" s="191">
        <f t="shared" si="14"/>
        <v>28619.97</v>
      </c>
      <c r="W51" s="190">
        <v>105616.94</v>
      </c>
      <c r="X51" s="191">
        <f t="shared" si="15"/>
        <v>134236.91</v>
      </c>
    </row>
    <row r="52" spans="1:24" ht="12.75" hidden="1" outlineLevel="1">
      <c r="A52" s="140" t="s">
        <v>758</v>
      </c>
      <c r="C52" s="142" t="s">
        <v>759</v>
      </c>
      <c r="D52" s="142" t="s">
        <v>760</v>
      </c>
      <c r="E52" s="140">
        <v>0</v>
      </c>
      <c r="F52" s="140">
        <v>-42444.16</v>
      </c>
      <c r="G52" s="190">
        <f t="shared" si="9"/>
        <v>-42444.16</v>
      </c>
      <c r="H52" s="191">
        <v>3019.48</v>
      </c>
      <c r="I52" s="191">
        <v>0</v>
      </c>
      <c r="J52" s="191">
        <v>0</v>
      </c>
      <c r="K52" s="191">
        <f t="shared" si="10"/>
        <v>0</v>
      </c>
      <c r="L52" s="191">
        <v>0</v>
      </c>
      <c r="M52" s="191">
        <v>0</v>
      </c>
      <c r="N52" s="191">
        <f t="shared" si="11"/>
        <v>0</v>
      </c>
      <c r="O52" s="190">
        <v>0</v>
      </c>
      <c r="P52" s="190">
        <v>0</v>
      </c>
      <c r="Q52" s="190">
        <v>0</v>
      </c>
      <c r="R52" s="190">
        <v>0</v>
      </c>
      <c r="S52" s="190">
        <f t="shared" si="12"/>
        <v>0</v>
      </c>
      <c r="T52" s="190">
        <f t="shared" si="13"/>
        <v>-39424.68</v>
      </c>
      <c r="U52" s="191">
        <v>0</v>
      </c>
      <c r="V52" s="191">
        <f t="shared" si="14"/>
        <v>-39424.68</v>
      </c>
      <c r="W52" s="190">
        <v>-21174.49</v>
      </c>
      <c r="X52" s="191">
        <f t="shared" si="15"/>
        <v>-60599.17</v>
      </c>
    </row>
    <row r="53" spans="1:24" ht="12.75" hidden="1" outlineLevel="1">
      <c r="A53" s="140" t="s">
        <v>761</v>
      </c>
      <c r="C53" s="142" t="s">
        <v>762</v>
      </c>
      <c r="D53" s="142" t="s">
        <v>763</v>
      </c>
      <c r="E53" s="140">
        <v>0</v>
      </c>
      <c r="F53" s="140">
        <v>11858.31</v>
      </c>
      <c r="G53" s="190">
        <f t="shared" si="9"/>
        <v>11858.31</v>
      </c>
      <c r="H53" s="191">
        <v>4186.02</v>
      </c>
      <c r="I53" s="191">
        <v>0</v>
      </c>
      <c r="J53" s="191">
        <v>0</v>
      </c>
      <c r="K53" s="191">
        <f t="shared" si="10"/>
        <v>0</v>
      </c>
      <c r="L53" s="191">
        <v>0</v>
      </c>
      <c r="M53" s="191">
        <v>0</v>
      </c>
      <c r="N53" s="191">
        <f t="shared" si="11"/>
        <v>0</v>
      </c>
      <c r="O53" s="190">
        <v>0</v>
      </c>
      <c r="P53" s="190">
        <v>0</v>
      </c>
      <c r="Q53" s="190">
        <v>0</v>
      </c>
      <c r="R53" s="190">
        <v>0</v>
      </c>
      <c r="S53" s="190">
        <f t="shared" si="12"/>
        <v>0</v>
      </c>
      <c r="T53" s="190">
        <f t="shared" si="13"/>
        <v>16044.33</v>
      </c>
      <c r="U53" s="191">
        <v>0</v>
      </c>
      <c r="V53" s="191">
        <f t="shared" si="14"/>
        <v>16044.33</v>
      </c>
      <c r="W53" s="190">
        <v>0</v>
      </c>
      <c r="X53" s="191">
        <f t="shared" si="15"/>
        <v>16044.33</v>
      </c>
    </row>
    <row r="54" spans="1:25" ht="12.75" collapsed="1">
      <c r="A54" s="181" t="s">
        <v>764</v>
      </c>
      <c r="B54" s="182"/>
      <c r="C54" s="181" t="s">
        <v>424</v>
      </c>
      <c r="D54" s="183"/>
      <c r="E54" s="159">
        <v>0</v>
      </c>
      <c r="F54" s="159">
        <v>17867262.139999993</v>
      </c>
      <c r="G54" s="185">
        <f>E54+F54</f>
        <v>17867262.139999993</v>
      </c>
      <c r="H54" s="185">
        <v>3550822.09</v>
      </c>
      <c r="I54" s="185">
        <v>0</v>
      </c>
      <c r="J54" s="185">
        <v>0</v>
      </c>
      <c r="K54" s="185">
        <f>J54+I54</f>
        <v>0</v>
      </c>
      <c r="L54" s="185">
        <v>0</v>
      </c>
      <c r="M54" s="185">
        <v>0</v>
      </c>
      <c r="N54" s="185">
        <f>L54+M54</f>
        <v>0</v>
      </c>
      <c r="O54" s="185">
        <v>0</v>
      </c>
      <c r="P54" s="185">
        <v>0</v>
      </c>
      <c r="Q54" s="185">
        <v>0</v>
      </c>
      <c r="R54" s="185">
        <v>0</v>
      </c>
      <c r="S54" s="185">
        <f>O54+P54+Q54+R54</f>
        <v>0</v>
      </c>
      <c r="T54" s="185">
        <f>G54+H54+K54+N54+S54</f>
        <v>21418084.229999993</v>
      </c>
      <c r="U54" s="185">
        <v>0</v>
      </c>
      <c r="V54" s="185">
        <f>T54+U54</f>
        <v>21418084.229999993</v>
      </c>
      <c r="W54" s="185">
        <v>1936763.91</v>
      </c>
      <c r="X54" s="185">
        <f>V54+W54</f>
        <v>23354848.139999993</v>
      </c>
      <c r="Y54" s="181"/>
    </row>
    <row r="55" spans="1:24" ht="12.75" hidden="1" outlineLevel="1">
      <c r="A55" s="140" t="s">
        <v>765</v>
      </c>
      <c r="C55" s="142" t="s">
        <v>425</v>
      </c>
      <c r="D55" s="142" t="s">
        <v>766</v>
      </c>
      <c r="E55" s="140">
        <v>0</v>
      </c>
      <c r="F55" s="140">
        <v>0.95</v>
      </c>
      <c r="G55" s="190">
        <f aca="true" t="shared" si="16" ref="G55:G70">E55+F55</f>
        <v>0.95</v>
      </c>
      <c r="H55" s="191">
        <v>-0.95</v>
      </c>
      <c r="I55" s="191">
        <v>0</v>
      </c>
      <c r="J55" s="191">
        <v>0</v>
      </c>
      <c r="K55" s="191">
        <f aca="true" t="shared" si="17" ref="K55:K70">J55+I55</f>
        <v>0</v>
      </c>
      <c r="L55" s="191">
        <v>0</v>
      </c>
      <c r="M55" s="191">
        <v>0</v>
      </c>
      <c r="N55" s="191">
        <f aca="true" t="shared" si="18" ref="N55:N70">L55+M55</f>
        <v>0</v>
      </c>
      <c r="O55" s="190">
        <v>0</v>
      </c>
      <c r="P55" s="190">
        <v>0</v>
      </c>
      <c r="Q55" s="190">
        <v>0</v>
      </c>
      <c r="R55" s="190">
        <v>0</v>
      </c>
      <c r="S55" s="190">
        <f aca="true" t="shared" si="19" ref="S55:S70">O55+P55+Q55+R55</f>
        <v>0</v>
      </c>
      <c r="T55" s="190">
        <f aca="true" t="shared" si="20" ref="T55:T70">G55+H55+K55+N55+S55</f>
        <v>0</v>
      </c>
      <c r="U55" s="191">
        <v>0</v>
      </c>
      <c r="V55" s="191">
        <f aca="true" t="shared" si="21" ref="V55:V70">T55+U55</f>
        <v>0</v>
      </c>
      <c r="W55" s="190">
        <v>0</v>
      </c>
      <c r="X55" s="191">
        <f aca="true" t="shared" si="22" ref="X55:X70">V55+W55</f>
        <v>0</v>
      </c>
    </row>
    <row r="56" spans="1:24" ht="12.75" hidden="1" outlineLevel="1">
      <c r="A56" s="140" t="s">
        <v>767</v>
      </c>
      <c r="C56" s="142" t="s">
        <v>768</v>
      </c>
      <c r="D56" s="142" t="s">
        <v>769</v>
      </c>
      <c r="E56" s="140">
        <v>0</v>
      </c>
      <c r="F56" s="140">
        <v>264.84</v>
      </c>
      <c r="G56" s="190">
        <f t="shared" si="16"/>
        <v>264.84</v>
      </c>
      <c r="H56" s="191">
        <v>4902.31</v>
      </c>
      <c r="I56" s="191">
        <v>0</v>
      </c>
      <c r="J56" s="191">
        <v>0</v>
      </c>
      <c r="K56" s="191">
        <f t="shared" si="17"/>
        <v>0</v>
      </c>
      <c r="L56" s="191">
        <v>0</v>
      </c>
      <c r="M56" s="191">
        <v>0</v>
      </c>
      <c r="N56" s="191">
        <f t="shared" si="18"/>
        <v>0</v>
      </c>
      <c r="O56" s="190">
        <v>0</v>
      </c>
      <c r="P56" s="190">
        <v>0</v>
      </c>
      <c r="Q56" s="190">
        <v>0</v>
      </c>
      <c r="R56" s="190">
        <v>0</v>
      </c>
      <c r="S56" s="190">
        <f t="shared" si="19"/>
        <v>0</v>
      </c>
      <c r="T56" s="190">
        <f t="shared" si="20"/>
        <v>5167.150000000001</v>
      </c>
      <c r="U56" s="191">
        <v>0</v>
      </c>
      <c r="V56" s="191">
        <f t="shared" si="21"/>
        <v>5167.150000000001</v>
      </c>
      <c r="W56" s="190">
        <v>6283.51</v>
      </c>
      <c r="X56" s="191">
        <f t="shared" si="22"/>
        <v>11450.66</v>
      </c>
    </row>
    <row r="57" spans="1:24" ht="12.75" hidden="1" outlineLevel="1">
      <c r="A57" s="140" t="s">
        <v>770</v>
      </c>
      <c r="C57" s="142" t="s">
        <v>771</v>
      </c>
      <c r="D57" s="142" t="s">
        <v>772</v>
      </c>
      <c r="E57" s="140">
        <v>0</v>
      </c>
      <c r="F57" s="140">
        <v>0</v>
      </c>
      <c r="G57" s="190">
        <f t="shared" si="16"/>
        <v>0</v>
      </c>
      <c r="H57" s="191">
        <v>0</v>
      </c>
      <c r="I57" s="191">
        <v>0</v>
      </c>
      <c r="J57" s="191">
        <v>0</v>
      </c>
      <c r="K57" s="191">
        <f t="shared" si="17"/>
        <v>0</v>
      </c>
      <c r="L57" s="191">
        <v>0</v>
      </c>
      <c r="M57" s="191">
        <v>0</v>
      </c>
      <c r="N57" s="191">
        <f t="shared" si="18"/>
        <v>0</v>
      </c>
      <c r="O57" s="190">
        <v>0</v>
      </c>
      <c r="P57" s="190">
        <v>0</v>
      </c>
      <c r="Q57" s="190">
        <v>0</v>
      </c>
      <c r="R57" s="190">
        <v>0</v>
      </c>
      <c r="S57" s="190">
        <f t="shared" si="19"/>
        <v>0</v>
      </c>
      <c r="T57" s="190">
        <f t="shared" si="20"/>
        <v>0</v>
      </c>
      <c r="U57" s="191">
        <v>0</v>
      </c>
      <c r="V57" s="191">
        <f t="shared" si="21"/>
        <v>0</v>
      </c>
      <c r="W57" s="190">
        <v>7624.74</v>
      </c>
      <c r="X57" s="191">
        <f t="shared" si="22"/>
        <v>7624.74</v>
      </c>
    </row>
    <row r="58" spans="1:24" ht="12.75" hidden="1" outlineLevel="1">
      <c r="A58" s="140" t="s">
        <v>773</v>
      </c>
      <c r="C58" s="142" t="s">
        <v>774</v>
      </c>
      <c r="D58" s="142" t="s">
        <v>775</v>
      </c>
      <c r="E58" s="140">
        <v>0</v>
      </c>
      <c r="F58" s="140">
        <v>69297.83</v>
      </c>
      <c r="G58" s="190">
        <f t="shared" si="16"/>
        <v>69297.83</v>
      </c>
      <c r="H58" s="191">
        <v>0</v>
      </c>
      <c r="I58" s="191">
        <v>0</v>
      </c>
      <c r="J58" s="191">
        <v>0</v>
      </c>
      <c r="K58" s="191">
        <f t="shared" si="17"/>
        <v>0</v>
      </c>
      <c r="L58" s="191">
        <v>0</v>
      </c>
      <c r="M58" s="191">
        <v>0</v>
      </c>
      <c r="N58" s="191">
        <f t="shared" si="18"/>
        <v>0</v>
      </c>
      <c r="O58" s="190">
        <v>0</v>
      </c>
      <c r="P58" s="190">
        <v>0</v>
      </c>
      <c r="Q58" s="190">
        <v>0</v>
      </c>
      <c r="R58" s="190">
        <v>0</v>
      </c>
      <c r="S58" s="190">
        <f t="shared" si="19"/>
        <v>0</v>
      </c>
      <c r="T58" s="190">
        <f t="shared" si="20"/>
        <v>69297.83</v>
      </c>
      <c r="U58" s="191">
        <v>0</v>
      </c>
      <c r="V58" s="191">
        <f t="shared" si="21"/>
        <v>69297.83</v>
      </c>
      <c r="W58" s="190">
        <v>28999.59</v>
      </c>
      <c r="X58" s="191">
        <f t="shared" si="22"/>
        <v>98297.42</v>
      </c>
    </row>
    <row r="59" spans="1:24" ht="12.75" hidden="1" outlineLevel="1">
      <c r="A59" s="140" t="s">
        <v>776</v>
      </c>
      <c r="C59" s="142" t="s">
        <v>777</v>
      </c>
      <c r="D59" s="142" t="s">
        <v>778</v>
      </c>
      <c r="E59" s="140">
        <v>0</v>
      </c>
      <c r="F59" s="140">
        <v>843.52</v>
      </c>
      <c r="G59" s="190">
        <f t="shared" si="16"/>
        <v>843.52</v>
      </c>
      <c r="H59" s="191">
        <v>695.9</v>
      </c>
      <c r="I59" s="191">
        <v>0</v>
      </c>
      <c r="J59" s="191">
        <v>0</v>
      </c>
      <c r="K59" s="191">
        <f t="shared" si="17"/>
        <v>0</v>
      </c>
      <c r="L59" s="191">
        <v>0</v>
      </c>
      <c r="M59" s="191">
        <v>0</v>
      </c>
      <c r="N59" s="191">
        <f t="shared" si="18"/>
        <v>0</v>
      </c>
      <c r="O59" s="190">
        <v>0</v>
      </c>
      <c r="P59" s="190">
        <v>0</v>
      </c>
      <c r="Q59" s="190">
        <v>0</v>
      </c>
      <c r="R59" s="190">
        <v>0</v>
      </c>
      <c r="S59" s="190">
        <f t="shared" si="19"/>
        <v>0</v>
      </c>
      <c r="T59" s="190">
        <f t="shared" si="20"/>
        <v>1539.42</v>
      </c>
      <c r="U59" s="191">
        <v>0</v>
      </c>
      <c r="V59" s="191">
        <f t="shared" si="21"/>
        <v>1539.42</v>
      </c>
      <c r="W59" s="190">
        <v>0</v>
      </c>
      <c r="X59" s="191">
        <f t="shared" si="22"/>
        <v>1539.42</v>
      </c>
    </row>
    <row r="60" spans="1:24" ht="12.75" hidden="1" outlineLevel="1">
      <c r="A60" s="140" t="s">
        <v>779</v>
      </c>
      <c r="C60" s="142" t="s">
        <v>780</v>
      </c>
      <c r="D60" s="142" t="s">
        <v>781</v>
      </c>
      <c r="E60" s="140">
        <v>0</v>
      </c>
      <c r="F60" s="140">
        <v>1406014.53</v>
      </c>
      <c r="G60" s="190">
        <f t="shared" si="16"/>
        <v>1406014.53</v>
      </c>
      <c r="H60" s="191">
        <v>163067.33</v>
      </c>
      <c r="I60" s="191">
        <v>0</v>
      </c>
      <c r="J60" s="191">
        <v>0</v>
      </c>
      <c r="K60" s="191">
        <f t="shared" si="17"/>
        <v>0</v>
      </c>
      <c r="L60" s="191">
        <v>0</v>
      </c>
      <c r="M60" s="191">
        <v>0</v>
      </c>
      <c r="N60" s="191">
        <f t="shared" si="18"/>
        <v>0</v>
      </c>
      <c r="O60" s="190">
        <v>0</v>
      </c>
      <c r="P60" s="190">
        <v>0</v>
      </c>
      <c r="Q60" s="190">
        <v>0</v>
      </c>
      <c r="R60" s="190">
        <v>0</v>
      </c>
      <c r="S60" s="190">
        <f t="shared" si="19"/>
        <v>0</v>
      </c>
      <c r="T60" s="190">
        <f t="shared" si="20"/>
        <v>1569081.86</v>
      </c>
      <c r="U60" s="191">
        <v>0</v>
      </c>
      <c r="V60" s="191">
        <f t="shared" si="21"/>
        <v>1569081.86</v>
      </c>
      <c r="W60" s="190">
        <v>43076.7</v>
      </c>
      <c r="X60" s="191">
        <f t="shared" si="22"/>
        <v>1612158.56</v>
      </c>
    </row>
    <row r="61" spans="1:24" ht="12.75" hidden="1" outlineLevel="1">
      <c r="A61" s="140" t="s">
        <v>782</v>
      </c>
      <c r="C61" s="142" t="s">
        <v>783</v>
      </c>
      <c r="D61" s="142" t="s">
        <v>784</v>
      </c>
      <c r="E61" s="140">
        <v>0</v>
      </c>
      <c r="F61" s="140">
        <v>1662867.51</v>
      </c>
      <c r="G61" s="190">
        <f t="shared" si="16"/>
        <v>1662867.51</v>
      </c>
      <c r="H61" s="191">
        <v>517501.4</v>
      </c>
      <c r="I61" s="191">
        <v>0</v>
      </c>
      <c r="J61" s="191">
        <v>0</v>
      </c>
      <c r="K61" s="191">
        <f t="shared" si="17"/>
        <v>0</v>
      </c>
      <c r="L61" s="191">
        <v>0</v>
      </c>
      <c r="M61" s="191">
        <v>0</v>
      </c>
      <c r="N61" s="191">
        <f t="shared" si="18"/>
        <v>0</v>
      </c>
      <c r="O61" s="190">
        <v>0</v>
      </c>
      <c r="P61" s="190">
        <v>0</v>
      </c>
      <c r="Q61" s="190">
        <v>0</v>
      </c>
      <c r="R61" s="190">
        <v>0</v>
      </c>
      <c r="S61" s="190">
        <f t="shared" si="19"/>
        <v>0</v>
      </c>
      <c r="T61" s="190">
        <f t="shared" si="20"/>
        <v>2180368.91</v>
      </c>
      <c r="U61" s="191">
        <v>0</v>
      </c>
      <c r="V61" s="191">
        <f t="shared" si="21"/>
        <v>2180368.91</v>
      </c>
      <c r="W61" s="190">
        <v>141906.05</v>
      </c>
      <c r="X61" s="191">
        <f t="shared" si="22"/>
        <v>2322274.96</v>
      </c>
    </row>
    <row r="62" spans="1:24" ht="12.75" hidden="1" outlineLevel="1">
      <c r="A62" s="140" t="s">
        <v>785</v>
      </c>
      <c r="C62" s="142" t="s">
        <v>786</v>
      </c>
      <c r="D62" s="142" t="s">
        <v>787</v>
      </c>
      <c r="E62" s="140">
        <v>0</v>
      </c>
      <c r="F62" s="140">
        <v>35343.42</v>
      </c>
      <c r="G62" s="190">
        <f t="shared" si="16"/>
        <v>35343.42</v>
      </c>
      <c r="H62" s="191">
        <v>40.9</v>
      </c>
      <c r="I62" s="191">
        <v>0</v>
      </c>
      <c r="J62" s="191">
        <v>0</v>
      </c>
      <c r="K62" s="191">
        <f t="shared" si="17"/>
        <v>0</v>
      </c>
      <c r="L62" s="191">
        <v>0</v>
      </c>
      <c r="M62" s="191">
        <v>0</v>
      </c>
      <c r="N62" s="191">
        <f t="shared" si="18"/>
        <v>0</v>
      </c>
      <c r="O62" s="190">
        <v>0</v>
      </c>
      <c r="P62" s="190">
        <v>0</v>
      </c>
      <c r="Q62" s="190">
        <v>0</v>
      </c>
      <c r="R62" s="190">
        <v>0</v>
      </c>
      <c r="S62" s="190">
        <f t="shared" si="19"/>
        <v>0</v>
      </c>
      <c r="T62" s="190">
        <f t="shared" si="20"/>
        <v>35384.32</v>
      </c>
      <c r="U62" s="191">
        <v>0</v>
      </c>
      <c r="V62" s="191">
        <f t="shared" si="21"/>
        <v>35384.32</v>
      </c>
      <c r="W62" s="190">
        <v>0</v>
      </c>
      <c r="X62" s="191">
        <f t="shared" si="22"/>
        <v>35384.32</v>
      </c>
    </row>
    <row r="63" spans="1:24" ht="12.75" hidden="1" outlineLevel="1">
      <c r="A63" s="140" t="s">
        <v>788</v>
      </c>
      <c r="C63" s="142" t="s">
        <v>789</v>
      </c>
      <c r="D63" s="142" t="s">
        <v>790</v>
      </c>
      <c r="E63" s="140">
        <v>0</v>
      </c>
      <c r="F63" s="140">
        <v>393125.98</v>
      </c>
      <c r="G63" s="190">
        <f t="shared" si="16"/>
        <v>393125.98</v>
      </c>
      <c r="H63" s="191">
        <v>57099.71</v>
      </c>
      <c r="I63" s="191">
        <v>0</v>
      </c>
      <c r="J63" s="191">
        <v>0</v>
      </c>
      <c r="K63" s="191">
        <f t="shared" si="17"/>
        <v>0</v>
      </c>
      <c r="L63" s="191">
        <v>0</v>
      </c>
      <c r="M63" s="191">
        <v>0</v>
      </c>
      <c r="N63" s="191">
        <f t="shared" si="18"/>
        <v>0</v>
      </c>
      <c r="O63" s="190">
        <v>0</v>
      </c>
      <c r="P63" s="190">
        <v>0</v>
      </c>
      <c r="Q63" s="190">
        <v>0</v>
      </c>
      <c r="R63" s="190">
        <v>0</v>
      </c>
      <c r="S63" s="190">
        <f t="shared" si="19"/>
        <v>0</v>
      </c>
      <c r="T63" s="190">
        <f t="shared" si="20"/>
        <v>450225.69</v>
      </c>
      <c r="U63" s="191">
        <v>0</v>
      </c>
      <c r="V63" s="191">
        <f t="shared" si="21"/>
        <v>450225.69</v>
      </c>
      <c r="W63" s="190">
        <v>27796.58</v>
      </c>
      <c r="X63" s="191">
        <f t="shared" si="22"/>
        <v>478022.27</v>
      </c>
    </row>
    <row r="64" spans="1:24" ht="12.75" hidden="1" outlineLevel="1">
      <c r="A64" s="140" t="s">
        <v>791</v>
      </c>
      <c r="C64" s="142" t="s">
        <v>792</v>
      </c>
      <c r="D64" s="142" t="s">
        <v>793</v>
      </c>
      <c r="E64" s="140">
        <v>0</v>
      </c>
      <c r="F64" s="140">
        <v>0.02</v>
      </c>
      <c r="G64" s="190">
        <f t="shared" si="16"/>
        <v>0.02</v>
      </c>
      <c r="H64" s="191">
        <v>0</v>
      </c>
      <c r="I64" s="191">
        <v>0</v>
      </c>
      <c r="J64" s="191">
        <v>0</v>
      </c>
      <c r="K64" s="191">
        <f t="shared" si="17"/>
        <v>0</v>
      </c>
      <c r="L64" s="191">
        <v>0</v>
      </c>
      <c r="M64" s="191">
        <v>0</v>
      </c>
      <c r="N64" s="191">
        <f t="shared" si="18"/>
        <v>0</v>
      </c>
      <c r="O64" s="190">
        <v>0</v>
      </c>
      <c r="P64" s="190">
        <v>0</v>
      </c>
      <c r="Q64" s="190">
        <v>0</v>
      </c>
      <c r="R64" s="190">
        <v>0</v>
      </c>
      <c r="S64" s="190">
        <f t="shared" si="19"/>
        <v>0</v>
      </c>
      <c r="T64" s="190">
        <f t="shared" si="20"/>
        <v>0.02</v>
      </c>
      <c r="U64" s="191">
        <v>0</v>
      </c>
      <c r="V64" s="191">
        <f t="shared" si="21"/>
        <v>0.02</v>
      </c>
      <c r="W64" s="190">
        <v>0</v>
      </c>
      <c r="X64" s="191">
        <f t="shared" si="22"/>
        <v>0.02</v>
      </c>
    </row>
    <row r="65" spans="1:24" ht="12.75" hidden="1" outlineLevel="1">
      <c r="A65" s="140" t="s">
        <v>794</v>
      </c>
      <c r="C65" s="142" t="s">
        <v>795</v>
      </c>
      <c r="D65" s="142" t="s">
        <v>796</v>
      </c>
      <c r="E65" s="140">
        <v>0</v>
      </c>
      <c r="F65" s="140">
        <v>76967.13</v>
      </c>
      <c r="G65" s="190">
        <f t="shared" si="16"/>
        <v>76967.13</v>
      </c>
      <c r="H65" s="191">
        <v>0</v>
      </c>
      <c r="I65" s="191">
        <v>0</v>
      </c>
      <c r="J65" s="191">
        <v>0</v>
      </c>
      <c r="K65" s="191">
        <f t="shared" si="17"/>
        <v>0</v>
      </c>
      <c r="L65" s="191">
        <v>0</v>
      </c>
      <c r="M65" s="191">
        <v>0</v>
      </c>
      <c r="N65" s="191">
        <f t="shared" si="18"/>
        <v>0</v>
      </c>
      <c r="O65" s="190">
        <v>0</v>
      </c>
      <c r="P65" s="190">
        <v>0</v>
      </c>
      <c r="Q65" s="190">
        <v>0</v>
      </c>
      <c r="R65" s="190">
        <v>0</v>
      </c>
      <c r="S65" s="190">
        <f t="shared" si="19"/>
        <v>0</v>
      </c>
      <c r="T65" s="190">
        <f t="shared" si="20"/>
        <v>76967.13</v>
      </c>
      <c r="U65" s="191">
        <v>0</v>
      </c>
      <c r="V65" s="191">
        <f t="shared" si="21"/>
        <v>76967.13</v>
      </c>
      <c r="W65" s="190">
        <v>0</v>
      </c>
      <c r="X65" s="191">
        <f t="shared" si="22"/>
        <v>76967.13</v>
      </c>
    </row>
    <row r="66" spans="1:24" ht="12.75" hidden="1" outlineLevel="1">
      <c r="A66" s="140" t="s">
        <v>797</v>
      </c>
      <c r="C66" s="142" t="s">
        <v>798</v>
      </c>
      <c r="D66" s="142" t="s">
        <v>799</v>
      </c>
      <c r="E66" s="140">
        <v>0</v>
      </c>
      <c r="F66" s="140">
        <v>323.23</v>
      </c>
      <c r="G66" s="190">
        <f t="shared" si="16"/>
        <v>323.23</v>
      </c>
      <c r="H66" s="191">
        <v>219.66</v>
      </c>
      <c r="I66" s="191">
        <v>0</v>
      </c>
      <c r="J66" s="191">
        <v>0</v>
      </c>
      <c r="K66" s="191">
        <f t="shared" si="17"/>
        <v>0</v>
      </c>
      <c r="L66" s="191">
        <v>0</v>
      </c>
      <c r="M66" s="191">
        <v>0</v>
      </c>
      <c r="N66" s="191">
        <f t="shared" si="18"/>
        <v>0</v>
      </c>
      <c r="O66" s="190">
        <v>0</v>
      </c>
      <c r="P66" s="190">
        <v>0</v>
      </c>
      <c r="Q66" s="190">
        <v>0</v>
      </c>
      <c r="R66" s="190">
        <v>0</v>
      </c>
      <c r="S66" s="190">
        <f t="shared" si="19"/>
        <v>0</v>
      </c>
      <c r="T66" s="190">
        <f t="shared" si="20"/>
        <v>542.89</v>
      </c>
      <c r="U66" s="191">
        <v>0</v>
      </c>
      <c r="V66" s="191">
        <f t="shared" si="21"/>
        <v>542.89</v>
      </c>
      <c r="W66" s="190">
        <v>58.99</v>
      </c>
      <c r="X66" s="191">
        <f t="shared" si="22"/>
        <v>601.88</v>
      </c>
    </row>
    <row r="67" spans="1:24" ht="12.75" hidden="1" outlineLevel="1">
      <c r="A67" s="140" t="s">
        <v>800</v>
      </c>
      <c r="C67" s="142" t="s">
        <v>801</v>
      </c>
      <c r="D67" s="142" t="s">
        <v>802</v>
      </c>
      <c r="E67" s="140">
        <v>0</v>
      </c>
      <c r="F67" s="140">
        <v>0</v>
      </c>
      <c r="G67" s="190">
        <f t="shared" si="16"/>
        <v>0</v>
      </c>
      <c r="H67" s="191">
        <v>-318.37</v>
      </c>
      <c r="I67" s="191">
        <v>0</v>
      </c>
      <c r="J67" s="191">
        <v>0</v>
      </c>
      <c r="K67" s="191">
        <f t="shared" si="17"/>
        <v>0</v>
      </c>
      <c r="L67" s="191">
        <v>0</v>
      </c>
      <c r="M67" s="191">
        <v>0</v>
      </c>
      <c r="N67" s="191">
        <f t="shared" si="18"/>
        <v>0</v>
      </c>
      <c r="O67" s="190">
        <v>0</v>
      </c>
      <c r="P67" s="190">
        <v>0</v>
      </c>
      <c r="Q67" s="190">
        <v>0</v>
      </c>
      <c r="R67" s="190">
        <v>0</v>
      </c>
      <c r="S67" s="190">
        <f t="shared" si="19"/>
        <v>0</v>
      </c>
      <c r="T67" s="190">
        <f t="shared" si="20"/>
        <v>-318.37</v>
      </c>
      <c r="U67" s="191">
        <v>0</v>
      </c>
      <c r="V67" s="191">
        <f t="shared" si="21"/>
        <v>-318.37</v>
      </c>
      <c r="W67" s="190">
        <v>0</v>
      </c>
      <c r="X67" s="191">
        <f t="shared" si="22"/>
        <v>-318.37</v>
      </c>
    </row>
    <row r="68" spans="1:24" ht="12.75" hidden="1" outlineLevel="1">
      <c r="A68" s="140" t="s">
        <v>803</v>
      </c>
      <c r="C68" s="142" t="s">
        <v>804</v>
      </c>
      <c r="D68" s="142" t="s">
        <v>805</v>
      </c>
      <c r="E68" s="140">
        <v>0</v>
      </c>
      <c r="F68" s="140">
        <v>1076.1</v>
      </c>
      <c r="G68" s="190">
        <f t="shared" si="16"/>
        <v>1076.1</v>
      </c>
      <c r="H68" s="191">
        <v>0</v>
      </c>
      <c r="I68" s="191">
        <v>0</v>
      </c>
      <c r="J68" s="191">
        <v>0</v>
      </c>
      <c r="K68" s="191">
        <f t="shared" si="17"/>
        <v>0</v>
      </c>
      <c r="L68" s="191">
        <v>0</v>
      </c>
      <c r="M68" s="191">
        <v>0</v>
      </c>
      <c r="N68" s="191">
        <f t="shared" si="18"/>
        <v>0</v>
      </c>
      <c r="O68" s="190">
        <v>0</v>
      </c>
      <c r="P68" s="190">
        <v>0</v>
      </c>
      <c r="Q68" s="190">
        <v>0</v>
      </c>
      <c r="R68" s="190">
        <v>0</v>
      </c>
      <c r="S68" s="190">
        <f t="shared" si="19"/>
        <v>0</v>
      </c>
      <c r="T68" s="190">
        <f t="shared" si="20"/>
        <v>1076.1</v>
      </c>
      <c r="U68" s="191">
        <v>0</v>
      </c>
      <c r="V68" s="191">
        <f t="shared" si="21"/>
        <v>1076.1</v>
      </c>
      <c r="W68" s="190">
        <v>0</v>
      </c>
      <c r="X68" s="191">
        <f t="shared" si="22"/>
        <v>1076.1</v>
      </c>
    </row>
    <row r="69" spans="1:24" ht="12.75" hidden="1" outlineLevel="1">
      <c r="A69" s="140" t="s">
        <v>806</v>
      </c>
      <c r="C69" s="142" t="s">
        <v>807</v>
      </c>
      <c r="D69" s="142" t="s">
        <v>808</v>
      </c>
      <c r="E69" s="140">
        <v>0</v>
      </c>
      <c r="F69" s="140">
        <v>25141.59</v>
      </c>
      <c r="G69" s="190">
        <f t="shared" si="16"/>
        <v>25141.59</v>
      </c>
      <c r="H69" s="191">
        <v>6847.37</v>
      </c>
      <c r="I69" s="191">
        <v>0</v>
      </c>
      <c r="J69" s="191">
        <v>0</v>
      </c>
      <c r="K69" s="191">
        <f t="shared" si="17"/>
        <v>0</v>
      </c>
      <c r="L69" s="191">
        <v>0</v>
      </c>
      <c r="M69" s="191">
        <v>0</v>
      </c>
      <c r="N69" s="191">
        <f t="shared" si="18"/>
        <v>0</v>
      </c>
      <c r="O69" s="190">
        <v>0</v>
      </c>
      <c r="P69" s="190">
        <v>0</v>
      </c>
      <c r="Q69" s="190">
        <v>0</v>
      </c>
      <c r="R69" s="190">
        <v>0</v>
      </c>
      <c r="S69" s="190">
        <f t="shared" si="19"/>
        <v>0</v>
      </c>
      <c r="T69" s="190">
        <f t="shared" si="20"/>
        <v>31988.96</v>
      </c>
      <c r="U69" s="191">
        <v>0</v>
      </c>
      <c r="V69" s="191">
        <f t="shared" si="21"/>
        <v>31988.96</v>
      </c>
      <c r="W69" s="190">
        <v>-2530.51</v>
      </c>
      <c r="X69" s="191">
        <f t="shared" si="22"/>
        <v>29458.449999999997</v>
      </c>
    </row>
    <row r="70" spans="1:24" ht="12.75" hidden="1" outlineLevel="1">
      <c r="A70" s="140" t="s">
        <v>809</v>
      </c>
      <c r="C70" s="142" t="s">
        <v>810</v>
      </c>
      <c r="D70" s="142" t="s">
        <v>811</v>
      </c>
      <c r="E70" s="140">
        <v>0</v>
      </c>
      <c r="F70" s="140">
        <v>0</v>
      </c>
      <c r="G70" s="190">
        <f t="shared" si="16"/>
        <v>0</v>
      </c>
      <c r="H70" s="191">
        <v>0</v>
      </c>
      <c r="I70" s="191">
        <v>0</v>
      </c>
      <c r="J70" s="191">
        <v>0</v>
      </c>
      <c r="K70" s="191">
        <f t="shared" si="17"/>
        <v>0</v>
      </c>
      <c r="L70" s="191">
        <v>0</v>
      </c>
      <c r="M70" s="191">
        <v>0</v>
      </c>
      <c r="N70" s="191">
        <f t="shared" si="18"/>
        <v>0</v>
      </c>
      <c r="O70" s="190">
        <v>0</v>
      </c>
      <c r="P70" s="190">
        <v>0</v>
      </c>
      <c r="Q70" s="190">
        <v>0</v>
      </c>
      <c r="R70" s="190">
        <v>0</v>
      </c>
      <c r="S70" s="190">
        <f t="shared" si="19"/>
        <v>0</v>
      </c>
      <c r="T70" s="190">
        <f t="shared" si="20"/>
        <v>0</v>
      </c>
      <c r="U70" s="191">
        <v>0</v>
      </c>
      <c r="V70" s="191">
        <f t="shared" si="21"/>
        <v>0</v>
      </c>
      <c r="W70" s="190">
        <v>7633.49</v>
      </c>
      <c r="X70" s="191">
        <f t="shared" si="22"/>
        <v>7633.49</v>
      </c>
    </row>
    <row r="71" spans="1:25" ht="12.75" collapsed="1">
      <c r="A71" s="181" t="s">
        <v>812</v>
      </c>
      <c r="B71" s="182"/>
      <c r="C71" s="181" t="s">
        <v>425</v>
      </c>
      <c r="D71" s="183"/>
      <c r="E71" s="159">
        <v>0</v>
      </c>
      <c r="F71" s="159">
        <v>3671266.65</v>
      </c>
      <c r="G71" s="185">
        <f>E71+F71</f>
        <v>3671266.65</v>
      </c>
      <c r="H71" s="185">
        <v>750055.26</v>
      </c>
      <c r="I71" s="185">
        <v>0</v>
      </c>
      <c r="J71" s="185">
        <v>0</v>
      </c>
      <c r="K71" s="185">
        <f>J71+I71</f>
        <v>0</v>
      </c>
      <c r="L71" s="185">
        <v>0</v>
      </c>
      <c r="M71" s="185">
        <v>0</v>
      </c>
      <c r="N71" s="185">
        <f>L71+M71</f>
        <v>0</v>
      </c>
      <c r="O71" s="185">
        <v>0</v>
      </c>
      <c r="P71" s="185">
        <v>0</v>
      </c>
      <c r="Q71" s="185">
        <v>0</v>
      </c>
      <c r="R71" s="185">
        <v>0</v>
      </c>
      <c r="S71" s="185">
        <f>O71+P71+Q71+R71</f>
        <v>0</v>
      </c>
      <c r="T71" s="185">
        <f>G71+H71+K71+N71+S71</f>
        <v>4421321.91</v>
      </c>
      <c r="U71" s="185">
        <v>0</v>
      </c>
      <c r="V71" s="185">
        <f>T71+U71</f>
        <v>4421321.91</v>
      </c>
      <c r="W71" s="185">
        <v>260849.14</v>
      </c>
      <c r="X71" s="185">
        <f>V71+W71</f>
        <v>4682171.05</v>
      </c>
      <c r="Y71" s="181"/>
    </row>
    <row r="72" spans="1:24" ht="12.75" hidden="1" outlineLevel="1">
      <c r="A72" s="140" t="s">
        <v>813</v>
      </c>
      <c r="C72" s="142" t="s">
        <v>814</v>
      </c>
      <c r="D72" s="142" t="s">
        <v>815</v>
      </c>
      <c r="E72" s="140">
        <v>138047.65</v>
      </c>
      <c r="F72" s="140">
        <v>-4602941.81</v>
      </c>
      <c r="G72" s="190">
        <f aca="true" t="shared" si="23" ref="G72:G135">E72+F72</f>
        <v>-4464894.159999999</v>
      </c>
      <c r="H72" s="191">
        <v>-36500</v>
      </c>
      <c r="I72" s="191">
        <v>0</v>
      </c>
      <c r="J72" s="191">
        <v>0</v>
      </c>
      <c r="K72" s="191">
        <f aca="true" t="shared" si="24" ref="K72:K135">J72+I72</f>
        <v>0</v>
      </c>
      <c r="L72" s="191">
        <v>0</v>
      </c>
      <c r="M72" s="191">
        <v>-1024.1</v>
      </c>
      <c r="N72" s="191">
        <f aca="true" t="shared" si="25" ref="N72:N135">L72+M72</f>
        <v>-1024.1</v>
      </c>
      <c r="O72" s="190">
        <v>-42032.67</v>
      </c>
      <c r="P72" s="190">
        <v>0</v>
      </c>
      <c r="Q72" s="190">
        <v>0</v>
      </c>
      <c r="R72" s="190">
        <v>0</v>
      </c>
      <c r="S72" s="190">
        <f aca="true" t="shared" si="26" ref="S72:S135">O72+P72+Q72+R72</f>
        <v>-42032.67</v>
      </c>
      <c r="T72" s="190">
        <f aca="true" t="shared" si="27" ref="T72:T135">G72+H72+K72+N72+S72</f>
        <v>-4544450.929999999</v>
      </c>
      <c r="U72" s="191">
        <v>0</v>
      </c>
      <c r="V72" s="191">
        <f aca="true" t="shared" si="28" ref="V72:V135">T72+U72</f>
        <v>-4544450.929999999</v>
      </c>
      <c r="W72" s="190">
        <v>-1370146.64</v>
      </c>
      <c r="X72" s="191">
        <f aca="true" t="shared" si="29" ref="X72:X135">V72+W72</f>
        <v>-5914597.569999998</v>
      </c>
    </row>
    <row r="73" spans="1:24" ht="12.75" hidden="1" outlineLevel="1">
      <c r="A73" s="140" t="s">
        <v>816</v>
      </c>
      <c r="C73" s="142" t="s">
        <v>817</v>
      </c>
      <c r="D73" s="142" t="s">
        <v>818</v>
      </c>
      <c r="E73" s="140">
        <v>0</v>
      </c>
      <c r="F73" s="140">
        <v>-6866293.38</v>
      </c>
      <c r="G73" s="190">
        <f t="shared" si="23"/>
        <v>-6866293.38</v>
      </c>
      <c r="H73" s="191">
        <v>-1310</v>
      </c>
      <c r="I73" s="191">
        <v>0</v>
      </c>
      <c r="J73" s="191">
        <v>0</v>
      </c>
      <c r="K73" s="191">
        <f t="shared" si="24"/>
        <v>0</v>
      </c>
      <c r="L73" s="191">
        <v>0</v>
      </c>
      <c r="M73" s="191">
        <v>0</v>
      </c>
      <c r="N73" s="191">
        <f t="shared" si="25"/>
        <v>0</v>
      </c>
      <c r="O73" s="190">
        <v>0</v>
      </c>
      <c r="P73" s="190">
        <v>0</v>
      </c>
      <c r="Q73" s="190">
        <v>0</v>
      </c>
      <c r="R73" s="190">
        <v>0</v>
      </c>
      <c r="S73" s="190">
        <f t="shared" si="26"/>
        <v>0</v>
      </c>
      <c r="T73" s="190">
        <f t="shared" si="27"/>
        <v>-6867603.38</v>
      </c>
      <c r="U73" s="191">
        <v>0</v>
      </c>
      <c r="V73" s="191">
        <f t="shared" si="28"/>
        <v>-6867603.38</v>
      </c>
      <c r="W73" s="190">
        <v>-556513.64</v>
      </c>
      <c r="X73" s="191">
        <f t="shared" si="29"/>
        <v>-7424117.02</v>
      </c>
    </row>
    <row r="74" spans="1:24" ht="12.75" hidden="1" outlineLevel="1">
      <c r="A74" s="140" t="s">
        <v>819</v>
      </c>
      <c r="C74" s="142" t="s">
        <v>820</v>
      </c>
      <c r="D74" s="142" t="s">
        <v>821</v>
      </c>
      <c r="E74" s="140">
        <v>0</v>
      </c>
      <c r="F74" s="140">
        <v>2607631.86</v>
      </c>
      <c r="G74" s="190">
        <f t="shared" si="23"/>
        <v>2607631.86</v>
      </c>
      <c r="H74" s="191">
        <v>2331</v>
      </c>
      <c r="I74" s="191">
        <v>0</v>
      </c>
      <c r="J74" s="191">
        <v>0</v>
      </c>
      <c r="K74" s="191">
        <f t="shared" si="24"/>
        <v>0</v>
      </c>
      <c r="L74" s="191">
        <v>0</v>
      </c>
      <c r="M74" s="191">
        <v>0</v>
      </c>
      <c r="N74" s="191">
        <f t="shared" si="25"/>
        <v>0</v>
      </c>
      <c r="O74" s="190">
        <v>0</v>
      </c>
      <c r="P74" s="190">
        <v>0</v>
      </c>
      <c r="Q74" s="190">
        <v>0</v>
      </c>
      <c r="R74" s="190">
        <v>0</v>
      </c>
      <c r="S74" s="190">
        <f t="shared" si="26"/>
        <v>0</v>
      </c>
      <c r="T74" s="190">
        <f t="shared" si="27"/>
        <v>2609962.86</v>
      </c>
      <c r="U74" s="191">
        <v>0</v>
      </c>
      <c r="V74" s="191">
        <f t="shared" si="28"/>
        <v>2609962.86</v>
      </c>
      <c r="W74" s="190">
        <v>0</v>
      </c>
      <c r="X74" s="191">
        <f t="shared" si="29"/>
        <v>2609962.86</v>
      </c>
    </row>
    <row r="75" spans="1:24" ht="12.75" hidden="1" outlineLevel="1">
      <c r="A75" s="140" t="s">
        <v>822</v>
      </c>
      <c r="C75" s="142" t="s">
        <v>823</v>
      </c>
      <c r="D75" s="142" t="s">
        <v>824</v>
      </c>
      <c r="E75" s="140">
        <v>0</v>
      </c>
      <c r="F75" s="140">
        <v>180359.96</v>
      </c>
      <c r="G75" s="190">
        <f t="shared" si="23"/>
        <v>180359.96</v>
      </c>
      <c r="H75" s="191">
        <v>0</v>
      </c>
      <c r="I75" s="191">
        <v>0</v>
      </c>
      <c r="J75" s="191">
        <v>0</v>
      </c>
      <c r="K75" s="191">
        <f t="shared" si="24"/>
        <v>0</v>
      </c>
      <c r="L75" s="191">
        <v>0</v>
      </c>
      <c r="M75" s="191">
        <v>0</v>
      </c>
      <c r="N75" s="191">
        <f t="shared" si="25"/>
        <v>0</v>
      </c>
      <c r="O75" s="190">
        <v>0</v>
      </c>
      <c r="P75" s="190">
        <v>0</v>
      </c>
      <c r="Q75" s="190">
        <v>0</v>
      </c>
      <c r="R75" s="190">
        <v>0</v>
      </c>
      <c r="S75" s="190">
        <f t="shared" si="26"/>
        <v>0</v>
      </c>
      <c r="T75" s="190">
        <f t="shared" si="27"/>
        <v>180359.96</v>
      </c>
      <c r="U75" s="191">
        <v>0</v>
      </c>
      <c r="V75" s="191">
        <f t="shared" si="28"/>
        <v>180359.96</v>
      </c>
      <c r="W75" s="190">
        <v>0</v>
      </c>
      <c r="X75" s="191">
        <f t="shared" si="29"/>
        <v>180359.96</v>
      </c>
    </row>
    <row r="76" spans="1:24" ht="12.75" hidden="1" outlineLevel="1">
      <c r="A76" s="140" t="s">
        <v>825</v>
      </c>
      <c r="C76" s="142" t="s">
        <v>826</v>
      </c>
      <c r="D76" s="142" t="s">
        <v>827</v>
      </c>
      <c r="E76" s="140">
        <v>0</v>
      </c>
      <c r="F76" s="140">
        <v>653289.01</v>
      </c>
      <c r="G76" s="190">
        <f t="shared" si="23"/>
        <v>653289.01</v>
      </c>
      <c r="H76" s="191">
        <v>0</v>
      </c>
      <c r="I76" s="191">
        <v>0</v>
      </c>
      <c r="J76" s="191">
        <v>0</v>
      </c>
      <c r="K76" s="191">
        <f t="shared" si="24"/>
        <v>0</v>
      </c>
      <c r="L76" s="191">
        <v>0</v>
      </c>
      <c r="M76" s="191">
        <v>0</v>
      </c>
      <c r="N76" s="191">
        <f t="shared" si="25"/>
        <v>0</v>
      </c>
      <c r="O76" s="190">
        <v>0</v>
      </c>
      <c r="P76" s="190">
        <v>0</v>
      </c>
      <c r="Q76" s="190">
        <v>0</v>
      </c>
      <c r="R76" s="190">
        <v>0</v>
      </c>
      <c r="S76" s="190">
        <f t="shared" si="26"/>
        <v>0</v>
      </c>
      <c r="T76" s="190">
        <f t="shared" si="27"/>
        <v>653289.01</v>
      </c>
      <c r="U76" s="191">
        <v>0</v>
      </c>
      <c r="V76" s="191">
        <f t="shared" si="28"/>
        <v>653289.01</v>
      </c>
      <c r="W76" s="190">
        <v>0</v>
      </c>
      <c r="X76" s="191">
        <f t="shared" si="29"/>
        <v>653289.01</v>
      </c>
    </row>
    <row r="77" spans="1:24" ht="12.75" hidden="1" outlineLevel="1">
      <c r="A77" s="140" t="s">
        <v>828</v>
      </c>
      <c r="C77" s="142" t="s">
        <v>829</v>
      </c>
      <c r="D77" s="142" t="s">
        <v>830</v>
      </c>
      <c r="E77" s="140">
        <v>0</v>
      </c>
      <c r="F77" s="140">
        <v>155118.95</v>
      </c>
      <c r="G77" s="190">
        <f t="shared" si="23"/>
        <v>155118.95</v>
      </c>
      <c r="H77" s="191">
        <v>0</v>
      </c>
      <c r="I77" s="191">
        <v>0</v>
      </c>
      <c r="J77" s="191">
        <v>0</v>
      </c>
      <c r="K77" s="191">
        <f t="shared" si="24"/>
        <v>0</v>
      </c>
      <c r="L77" s="191">
        <v>0</v>
      </c>
      <c r="M77" s="191">
        <v>0</v>
      </c>
      <c r="N77" s="191">
        <f t="shared" si="25"/>
        <v>0</v>
      </c>
      <c r="O77" s="190">
        <v>0</v>
      </c>
      <c r="P77" s="190">
        <v>0</v>
      </c>
      <c r="Q77" s="190">
        <v>0</v>
      </c>
      <c r="R77" s="190">
        <v>0</v>
      </c>
      <c r="S77" s="190">
        <f t="shared" si="26"/>
        <v>0</v>
      </c>
      <c r="T77" s="190">
        <f t="shared" si="27"/>
        <v>155118.95</v>
      </c>
      <c r="U77" s="191">
        <v>0</v>
      </c>
      <c r="V77" s="191">
        <f t="shared" si="28"/>
        <v>155118.95</v>
      </c>
      <c r="W77" s="190">
        <v>0</v>
      </c>
      <c r="X77" s="191">
        <f t="shared" si="29"/>
        <v>155118.95</v>
      </c>
    </row>
    <row r="78" spans="1:24" ht="12.75" hidden="1" outlineLevel="1">
      <c r="A78" s="140" t="s">
        <v>831</v>
      </c>
      <c r="C78" s="142" t="s">
        <v>832</v>
      </c>
      <c r="D78" s="142" t="s">
        <v>833</v>
      </c>
      <c r="E78" s="140">
        <v>0</v>
      </c>
      <c r="F78" s="140">
        <v>1403.62</v>
      </c>
      <c r="G78" s="190">
        <f t="shared" si="23"/>
        <v>1403.62</v>
      </c>
      <c r="H78" s="191">
        <v>0</v>
      </c>
      <c r="I78" s="191">
        <v>0</v>
      </c>
      <c r="J78" s="191">
        <v>0</v>
      </c>
      <c r="K78" s="191">
        <f t="shared" si="24"/>
        <v>0</v>
      </c>
      <c r="L78" s="191">
        <v>0</v>
      </c>
      <c r="M78" s="191">
        <v>0</v>
      </c>
      <c r="N78" s="191">
        <f t="shared" si="25"/>
        <v>0</v>
      </c>
      <c r="O78" s="190">
        <v>0</v>
      </c>
      <c r="P78" s="190">
        <v>0</v>
      </c>
      <c r="Q78" s="190">
        <v>0</v>
      </c>
      <c r="R78" s="190">
        <v>0</v>
      </c>
      <c r="S78" s="190">
        <f t="shared" si="26"/>
        <v>0</v>
      </c>
      <c r="T78" s="190">
        <f t="shared" si="27"/>
        <v>1403.62</v>
      </c>
      <c r="U78" s="191">
        <v>0</v>
      </c>
      <c r="V78" s="191">
        <f t="shared" si="28"/>
        <v>1403.62</v>
      </c>
      <c r="W78" s="190">
        <v>0</v>
      </c>
      <c r="X78" s="191">
        <f t="shared" si="29"/>
        <v>1403.62</v>
      </c>
    </row>
    <row r="79" spans="1:24" ht="12.75" hidden="1" outlineLevel="1">
      <c r="A79" s="140" t="s">
        <v>834</v>
      </c>
      <c r="C79" s="142" t="s">
        <v>835</v>
      </c>
      <c r="D79" s="142" t="s">
        <v>836</v>
      </c>
      <c r="E79" s="140">
        <v>0</v>
      </c>
      <c r="F79" s="140">
        <v>-653289.01</v>
      </c>
      <c r="G79" s="190">
        <f t="shared" si="23"/>
        <v>-653289.01</v>
      </c>
      <c r="H79" s="191">
        <v>0</v>
      </c>
      <c r="I79" s="191">
        <v>0</v>
      </c>
      <c r="J79" s="191">
        <v>0</v>
      </c>
      <c r="K79" s="191">
        <f t="shared" si="24"/>
        <v>0</v>
      </c>
      <c r="L79" s="191">
        <v>0</v>
      </c>
      <c r="M79" s="191">
        <v>0</v>
      </c>
      <c r="N79" s="191">
        <f t="shared" si="25"/>
        <v>0</v>
      </c>
      <c r="O79" s="190">
        <v>0</v>
      </c>
      <c r="P79" s="190">
        <v>0</v>
      </c>
      <c r="Q79" s="190">
        <v>0</v>
      </c>
      <c r="R79" s="190">
        <v>0</v>
      </c>
      <c r="S79" s="190">
        <f t="shared" si="26"/>
        <v>0</v>
      </c>
      <c r="T79" s="190">
        <f t="shared" si="27"/>
        <v>-653289.01</v>
      </c>
      <c r="U79" s="191">
        <v>0</v>
      </c>
      <c r="V79" s="191">
        <f t="shared" si="28"/>
        <v>-653289.01</v>
      </c>
      <c r="W79" s="190">
        <v>0</v>
      </c>
      <c r="X79" s="191">
        <f t="shared" si="29"/>
        <v>-653289.01</v>
      </c>
    </row>
    <row r="80" spans="1:24" ht="12.75" hidden="1" outlineLevel="1">
      <c r="A80" s="140" t="s">
        <v>837</v>
      </c>
      <c r="C80" s="142" t="s">
        <v>838</v>
      </c>
      <c r="D80" s="142" t="s">
        <v>839</v>
      </c>
      <c r="E80" s="140">
        <v>0</v>
      </c>
      <c r="F80" s="140">
        <v>-35666.39</v>
      </c>
      <c r="G80" s="190">
        <f t="shared" si="23"/>
        <v>-35666.39</v>
      </c>
      <c r="H80" s="191">
        <v>-690</v>
      </c>
      <c r="I80" s="191">
        <v>0</v>
      </c>
      <c r="J80" s="191">
        <v>0</v>
      </c>
      <c r="K80" s="191">
        <f t="shared" si="24"/>
        <v>0</v>
      </c>
      <c r="L80" s="191">
        <v>0</v>
      </c>
      <c r="M80" s="191">
        <v>0</v>
      </c>
      <c r="N80" s="191">
        <f t="shared" si="25"/>
        <v>0</v>
      </c>
      <c r="O80" s="190">
        <v>0</v>
      </c>
      <c r="P80" s="190">
        <v>0</v>
      </c>
      <c r="Q80" s="190">
        <v>0</v>
      </c>
      <c r="R80" s="190">
        <v>0</v>
      </c>
      <c r="S80" s="190">
        <f t="shared" si="26"/>
        <v>0</v>
      </c>
      <c r="T80" s="190">
        <f t="shared" si="27"/>
        <v>-36356.39</v>
      </c>
      <c r="U80" s="191">
        <v>0</v>
      </c>
      <c r="V80" s="191">
        <f t="shared" si="28"/>
        <v>-36356.39</v>
      </c>
      <c r="W80" s="190">
        <v>0</v>
      </c>
      <c r="X80" s="191">
        <f t="shared" si="29"/>
        <v>-36356.39</v>
      </c>
    </row>
    <row r="81" spans="1:24" ht="12.75" hidden="1" outlineLevel="1">
      <c r="A81" s="140" t="s">
        <v>840</v>
      </c>
      <c r="C81" s="142" t="s">
        <v>841</v>
      </c>
      <c r="D81" s="142" t="s">
        <v>842</v>
      </c>
      <c r="E81" s="140">
        <v>0</v>
      </c>
      <c r="F81" s="140">
        <v>484068.45</v>
      </c>
      <c r="G81" s="190">
        <f t="shared" si="23"/>
        <v>484068.45</v>
      </c>
      <c r="H81" s="191">
        <v>243398.49</v>
      </c>
      <c r="I81" s="191">
        <v>0</v>
      </c>
      <c r="J81" s="191">
        <v>0</v>
      </c>
      <c r="K81" s="191">
        <f t="shared" si="24"/>
        <v>0</v>
      </c>
      <c r="L81" s="191">
        <v>0</v>
      </c>
      <c r="M81" s="191">
        <v>0</v>
      </c>
      <c r="N81" s="191">
        <f t="shared" si="25"/>
        <v>0</v>
      </c>
      <c r="O81" s="190">
        <v>0</v>
      </c>
      <c r="P81" s="190">
        <v>0</v>
      </c>
      <c r="Q81" s="190">
        <v>0</v>
      </c>
      <c r="R81" s="190">
        <v>0</v>
      </c>
      <c r="S81" s="190">
        <f t="shared" si="26"/>
        <v>0</v>
      </c>
      <c r="T81" s="190">
        <f t="shared" si="27"/>
        <v>727466.94</v>
      </c>
      <c r="U81" s="191">
        <v>0</v>
      </c>
      <c r="V81" s="191">
        <f t="shared" si="28"/>
        <v>727466.94</v>
      </c>
      <c r="W81" s="190">
        <v>16221.85</v>
      </c>
      <c r="X81" s="191">
        <f t="shared" si="29"/>
        <v>743688.7899999999</v>
      </c>
    </row>
    <row r="82" spans="1:24" ht="12.75" hidden="1" outlineLevel="1">
      <c r="A82" s="140" t="s">
        <v>843</v>
      </c>
      <c r="C82" s="142" t="s">
        <v>844</v>
      </c>
      <c r="D82" s="142" t="s">
        <v>845</v>
      </c>
      <c r="E82" s="140">
        <v>0</v>
      </c>
      <c r="F82" s="140">
        <v>72636.89</v>
      </c>
      <c r="G82" s="190">
        <f t="shared" si="23"/>
        <v>72636.89</v>
      </c>
      <c r="H82" s="191">
        <v>5125.55</v>
      </c>
      <c r="I82" s="191">
        <v>0</v>
      </c>
      <c r="J82" s="191">
        <v>0</v>
      </c>
      <c r="K82" s="191">
        <f t="shared" si="24"/>
        <v>0</v>
      </c>
      <c r="L82" s="191">
        <v>0</v>
      </c>
      <c r="M82" s="191">
        <v>0</v>
      </c>
      <c r="N82" s="191">
        <f t="shared" si="25"/>
        <v>0</v>
      </c>
      <c r="O82" s="190">
        <v>0</v>
      </c>
      <c r="P82" s="190">
        <v>0</v>
      </c>
      <c r="Q82" s="190">
        <v>0</v>
      </c>
      <c r="R82" s="190">
        <v>0</v>
      </c>
      <c r="S82" s="190">
        <f t="shared" si="26"/>
        <v>0</v>
      </c>
      <c r="T82" s="190">
        <f t="shared" si="27"/>
        <v>77762.44</v>
      </c>
      <c r="U82" s="191">
        <v>0</v>
      </c>
      <c r="V82" s="191">
        <f t="shared" si="28"/>
        <v>77762.44</v>
      </c>
      <c r="W82" s="190">
        <v>19116.22</v>
      </c>
      <c r="X82" s="191">
        <f t="shared" si="29"/>
        <v>96878.66</v>
      </c>
    </row>
    <row r="83" spans="1:24" ht="12.75" hidden="1" outlineLevel="1">
      <c r="A83" s="140" t="s">
        <v>846</v>
      </c>
      <c r="C83" s="142" t="s">
        <v>847</v>
      </c>
      <c r="D83" s="142" t="s">
        <v>848</v>
      </c>
      <c r="E83" s="140">
        <v>0</v>
      </c>
      <c r="F83" s="140">
        <v>60111.97</v>
      </c>
      <c r="G83" s="190">
        <f t="shared" si="23"/>
        <v>60111.97</v>
      </c>
      <c r="H83" s="191">
        <v>4122.19</v>
      </c>
      <c r="I83" s="191">
        <v>0</v>
      </c>
      <c r="J83" s="191">
        <v>0</v>
      </c>
      <c r="K83" s="191">
        <f t="shared" si="24"/>
        <v>0</v>
      </c>
      <c r="L83" s="191">
        <v>0</v>
      </c>
      <c r="M83" s="191">
        <v>0</v>
      </c>
      <c r="N83" s="191">
        <f t="shared" si="25"/>
        <v>0</v>
      </c>
      <c r="O83" s="190">
        <v>0</v>
      </c>
      <c r="P83" s="190">
        <v>0</v>
      </c>
      <c r="Q83" s="190">
        <v>0</v>
      </c>
      <c r="R83" s="190">
        <v>0</v>
      </c>
      <c r="S83" s="190">
        <f t="shared" si="26"/>
        <v>0</v>
      </c>
      <c r="T83" s="190">
        <f t="shared" si="27"/>
        <v>64234.16</v>
      </c>
      <c r="U83" s="191">
        <v>0</v>
      </c>
      <c r="V83" s="191">
        <f t="shared" si="28"/>
        <v>64234.16</v>
      </c>
      <c r="W83" s="190">
        <v>11255.42</v>
      </c>
      <c r="X83" s="191">
        <f t="shared" si="29"/>
        <v>75489.58</v>
      </c>
    </row>
    <row r="84" spans="1:24" ht="12.75" hidden="1" outlineLevel="1">
      <c r="A84" s="140" t="s">
        <v>849</v>
      </c>
      <c r="C84" s="142" t="s">
        <v>850</v>
      </c>
      <c r="D84" s="142" t="s">
        <v>851</v>
      </c>
      <c r="E84" s="140">
        <v>0</v>
      </c>
      <c r="F84" s="140">
        <v>993.88</v>
      </c>
      <c r="G84" s="190">
        <f t="shared" si="23"/>
        <v>993.88</v>
      </c>
      <c r="H84" s="191">
        <v>3250</v>
      </c>
      <c r="I84" s="191">
        <v>0</v>
      </c>
      <c r="J84" s="191">
        <v>0</v>
      </c>
      <c r="K84" s="191">
        <f t="shared" si="24"/>
        <v>0</v>
      </c>
      <c r="L84" s="191">
        <v>0</v>
      </c>
      <c r="M84" s="191">
        <v>0</v>
      </c>
      <c r="N84" s="191">
        <f t="shared" si="25"/>
        <v>0</v>
      </c>
      <c r="O84" s="190">
        <v>0</v>
      </c>
      <c r="P84" s="190">
        <v>0</v>
      </c>
      <c r="Q84" s="190">
        <v>0</v>
      </c>
      <c r="R84" s="190">
        <v>0</v>
      </c>
      <c r="S84" s="190">
        <f t="shared" si="26"/>
        <v>0</v>
      </c>
      <c r="T84" s="190">
        <f t="shared" si="27"/>
        <v>4243.88</v>
      </c>
      <c r="U84" s="191">
        <v>0</v>
      </c>
      <c r="V84" s="191">
        <f t="shared" si="28"/>
        <v>4243.88</v>
      </c>
      <c r="W84" s="190">
        <v>1320.69</v>
      </c>
      <c r="X84" s="191">
        <f t="shared" si="29"/>
        <v>5564.57</v>
      </c>
    </row>
    <row r="85" spans="1:24" ht="12.75" hidden="1" outlineLevel="1">
      <c r="A85" s="140" t="s">
        <v>852</v>
      </c>
      <c r="C85" s="142" t="s">
        <v>853</v>
      </c>
      <c r="D85" s="142" t="s">
        <v>854</v>
      </c>
      <c r="E85" s="140">
        <v>0</v>
      </c>
      <c r="F85" s="140">
        <v>2605.61</v>
      </c>
      <c r="G85" s="190">
        <f t="shared" si="23"/>
        <v>2605.61</v>
      </c>
      <c r="H85" s="191">
        <v>0</v>
      </c>
      <c r="I85" s="191">
        <v>0</v>
      </c>
      <c r="J85" s="191">
        <v>0</v>
      </c>
      <c r="K85" s="191">
        <f t="shared" si="24"/>
        <v>0</v>
      </c>
      <c r="L85" s="191">
        <v>0</v>
      </c>
      <c r="M85" s="191">
        <v>0</v>
      </c>
      <c r="N85" s="191">
        <f t="shared" si="25"/>
        <v>0</v>
      </c>
      <c r="O85" s="190">
        <v>0</v>
      </c>
      <c r="P85" s="190">
        <v>0</v>
      </c>
      <c r="Q85" s="190">
        <v>0</v>
      </c>
      <c r="R85" s="190">
        <v>0</v>
      </c>
      <c r="S85" s="190">
        <f t="shared" si="26"/>
        <v>0</v>
      </c>
      <c r="T85" s="190">
        <f t="shared" si="27"/>
        <v>2605.61</v>
      </c>
      <c r="U85" s="191">
        <v>0</v>
      </c>
      <c r="V85" s="191">
        <f t="shared" si="28"/>
        <v>2605.61</v>
      </c>
      <c r="W85" s="190">
        <v>0</v>
      </c>
      <c r="X85" s="191">
        <f t="shared" si="29"/>
        <v>2605.61</v>
      </c>
    </row>
    <row r="86" spans="1:24" ht="12.75" hidden="1" outlineLevel="1">
      <c r="A86" s="140" t="s">
        <v>855</v>
      </c>
      <c r="C86" s="142" t="s">
        <v>856</v>
      </c>
      <c r="D86" s="142" t="s">
        <v>857</v>
      </c>
      <c r="E86" s="140">
        <v>0</v>
      </c>
      <c r="F86" s="140">
        <v>6525</v>
      </c>
      <c r="G86" s="190">
        <f t="shared" si="23"/>
        <v>6525</v>
      </c>
      <c r="H86" s="191">
        <v>5572.56</v>
      </c>
      <c r="I86" s="191">
        <v>0</v>
      </c>
      <c r="J86" s="191">
        <v>0</v>
      </c>
      <c r="K86" s="191">
        <f t="shared" si="24"/>
        <v>0</v>
      </c>
      <c r="L86" s="191">
        <v>0</v>
      </c>
      <c r="M86" s="191">
        <v>0</v>
      </c>
      <c r="N86" s="191">
        <f t="shared" si="25"/>
        <v>0</v>
      </c>
      <c r="O86" s="190">
        <v>0</v>
      </c>
      <c r="P86" s="190">
        <v>0</v>
      </c>
      <c r="Q86" s="190">
        <v>0</v>
      </c>
      <c r="R86" s="190">
        <v>0</v>
      </c>
      <c r="S86" s="190">
        <f t="shared" si="26"/>
        <v>0</v>
      </c>
      <c r="T86" s="190">
        <f t="shared" si="27"/>
        <v>12097.560000000001</v>
      </c>
      <c r="U86" s="191">
        <v>0</v>
      </c>
      <c r="V86" s="191">
        <f t="shared" si="28"/>
        <v>12097.560000000001</v>
      </c>
      <c r="W86" s="190">
        <v>0</v>
      </c>
      <c r="X86" s="191">
        <f t="shared" si="29"/>
        <v>12097.560000000001</v>
      </c>
    </row>
    <row r="87" spans="1:24" ht="12.75" hidden="1" outlineLevel="1">
      <c r="A87" s="140" t="s">
        <v>858</v>
      </c>
      <c r="C87" s="142" t="s">
        <v>859</v>
      </c>
      <c r="D87" s="142" t="s">
        <v>860</v>
      </c>
      <c r="E87" s="140">
        <v>0</v>
      </c>
      <c r="F87" s="140">
        <v>549</v>
      </c>
      <c r="G87" s="190">
        <f t="shared" si="23"/>
        <v>549</v>
      </c>
      <c r="H87" s="191">
        <v>0</v>
      </c>
      <c r="I87" s="191">
        <v>0</v>
      </c>
      <c r="J87" s="191">
        <v>0</v>
      </c>
      <c r="K87" s="191">
        <f t="shared" si="24"/>
        <v>0</v>
      </c>
      <c r="L87" s="191">
        <v>0</v>
      </c>
      <c r="M87" s="191">
        <v>0</v>
      </c>
      <c r="N87" s="191">
        <f t="shared" si="25"/>
        <v>0</v>
      </c>
      <c r="O87" s="190">
        <v>0</v>
      </c>
      <c r="P87" s="190">
        <v>0</v>
      </c>
      <c r="Q87" s="190">
        <v>0</v>
      </c>
      <c r="R87" s="190">
        <v>0</v>
      </c>
      <c r="S87" s="190">
        <f t="shared" si="26"/>
        <v>0</v>
      </c>
      <c r="T87" s="190">
        <f t="shared" si="27"/>
        <v>549</v>
      </c>
      <c r="U87" s="191">
        <v>0</v>
      </c>
      <c r="V87" s="191">
        <f t="shared" si="28"/>
        <v>549</v>
      </c>
      <c r="W87" s="190">
        <v>0</v>
      </c>
      <c r="X87" s="191">
        <f t="shared" si="29"/>
        <v>549</v>
      </c>
    </row>
    <row r="88" spans="1:24" ht="12.75" hidden="1" outlineLevel="1">
      <c r="A88" s="140" t="s">
        <v>861</v>
      </c>
      <c r="C88" s="142" t="s">
        <v>862</v>
      </c>
      <c r="D88" s="142" t="s">
        <v>863</v>
      </c>
      <c r="E88" s="140">
        <v>0</v>
      </c>
      <c r="F88" s="140">
        <v>1532.64</v>
      </c>
      <c r="G88" s="190">
        <f t="shared" si="23"/>
        <v>1532.64</v>
      </c>
      <c r="H88" s="191">
        <v>0</v>
      </c>
      <c r="I88" s="191">
        <v>0</v>
      </c>
      <c r="J88" s="191">
        <v>0</v>
      </c>
      <c r="K88" s="191">
        <f t="shared" si="24"/>
        <v>0</v>
      </c>
      <c r="L88" s="191">
        <v>0</v>
      </c>
      <c r="M88" s="191">
        <v>0</v>
      </c>
      <c r="N88" s="191">
        <f t="shared" si="25"/>
        <v>0</v>
      </c>
      <c r="O88" s="190">
        <v>0</v>
      </c>
      <c r="P88" s="190">
        <v>0</v>
      </c>
      <c r="Q88" s="190">
        <v>0</v>
      </c>
      <c r="R88" s="190">
        <v>0</v>
      </c>
      <c r="S88" s="190">
        <f t="shared" si="26"/>
        <v>0</v>
      </c>
      <c r="T88" s="190">
        <f t="shared" si="27"/>
        <v>1532.64</v>
      </c>
      <c r="U88" s="191">
        <v>0</v>
      </c>
      <c r="V88" s="191">
        <f t="shared" si="28"/>
        <v>1532.64</v>
      </c>
      <c r="W88" s="190">
        <v>0</v>
      </c>
      <c r="X88" s="191">
        <f t="shared" si="29"/>
        <v>1532.64</v>
      </c>
    </row>
    <row r="89" spans="1:24" ht="12.75" hidden="1" outlineLevel="1">
      <c r="A89" s="140" t="s">
        <v>864</v>
      </c>
      <c r="C89" s="142" t="s">
        <v>865</v>
      </c>
      <c r="D89" s="142" t="s">
        <v>866</v>
      </c>
      <c r="E89" s="140">
        <v>0</v>
      </c>
      <c r="F89" s="140">
        <v>149</v>
      </c>
      <c r="G89" s="190">
        <f t="shared" si="23"/>
        <v>149</v>
      </c>
      <c r="H89" s="191">
        <v>1979</v>
      </c>
      <c r="I89" s="191">
        <v>0</v>
      </c>
      <c r="J89" s="191">
        <v>0</v>
      </c>
      <c r="K89" s="191">
        <f t="shared" si="24"/>
        <v>0</v>
      </c>
      <c r="L89" s="191">
        <v>0</v>
      </c>
      <c r="M89" s="191">
        <v>0</v>
      </c>
      <c r="N89" s="191">
        <f t="shared" si="25"/>
        <v>0</v>
      </c>
      <c r="O89" s="190">
        <v>0</v>
      </c>
      <c r="P89" s="190">
        <v>0</v>
      </c>
      <c r="Q89" s="190">
        <v>0</v>
      </c>
      <c r="R89" s="190">
        <v>0</v>
      </c>
      <c r="S89" s="190">
        <f t="shared" si="26"/>
        <v>0</v>
      </c>
      <c r="T89" s="190">
        <f t="shared" si="27"/>
        <v>2128</v>
      </c>
      <c r="U89" s="191">
        <v>0</v>
      </c>
      <c r="V89" s="191">
        <f t="shared" si="28"/>
        <v>2128</v>
      </c>
      <c r="W89" s="190">
        <v>0</v>
      </c>
      <c r="X89" s="191">
        <f t="shared" si="29"/>
        <v>2128</v>
      </c>
    </row>
    <row r="90" spans="1:24" ht="12.75" hidden="1" outlineLevel="1">
      <c r="A90" s="140" t="s">
        <v>867</v>
      </c>
      <c r="C90" s="142" t="s">
        <v>868</v>
      </c>
      <c r="D90" s="142" t="s">
        <v>869</v>
      </c>
      <c r="E90" s="140">
        <v>0</v>
      </c>
      <c r="F90" s="140">
        <v>852.07</v>
      </c>
      <c r="G90" s="190">
        <f t="shared" si="23"/>
        <v>852.07</v>
      </c>
      <c r="H90" s="191">
        <v>12631.81</v>
      </c>
      <c r="I90" s="191">
        <v>0</v>
      </c>
      <c r="J90" s="191">
        <v>0</v>
      </c>
      <c r="K90" s="191">
        <f t="shared" si="24"/>
        <v>0</v>
      </c>
      <c r="L90" s="191">
        <v>0</v>
      </c>
      <c r="M90" s="191">
        <v>0</v>
      </c>
      <c r="N90" s="191">
        <f t="shared" si="25"/>
        <v>0</v>
      </c>
      <c r="O90" s="190">
        <v>0</v>
      </c>
      <c r="P90" s="190">
        <v>0</v>
      </c>
      <c r="Q90" s="190">
        <v>0</v>
      </c>
      <c r="R90" s="190">
        <v>0</v>
      </c>
      <c r="S90" s="190">
        <f t="shared" si="26"/>
        <v>0</v>
      </c>
      <c r="T90" s="190">
        <f t="shared" si="27"/>
        <v>13483.88</v>
      </c>
      <c r="U90" s="191">
        <v>0</v>
      </c>
      <c r="V90" s="191">
        <f t="shared" si="28"/>
        <v>13483.88</v>
      </c>
      <c r="W90" s="190">
        <v>0</v>
      </c>
      <c r="X90" s="191">
        <f t="shared" si="29"/>
        <v>13483.88</v>
      </c>
    </row>
    <row r="91" spans="1:24" ht="12.75" hidden="1" outlineLevel="1">
      <c r="A91" s="140" t="s">
        <v>870</v>
      </c>
      <c r="C91" s="142" t="s">
        <v>871</v>
      </c>
      <c r="D91" s="142" t="s">
        <v>872</v>
      </c>
      <c r="E91" s="140">
        <v>0</v>
      </c>
      <c r="F91" s="140">
        <v>68096.24</v>
      </c>
      <c r="G91" s="190">
        <f t="shared" si="23"/>
        <v>68096.24</v>
      </c>
      <c r="H91" s="191">
        <v>3823.03</v>
      </c>
      <c r="I91" s="191">
        <v>0</v>
      </c>
      <c r="J91" s="191">
        <v>0</v>
      </c>
      <c r="K91" s="191">
        <f t="shared" si="24"/>
        <v>0</v>
      </c>
      <c r="L91" s="191">
        <v>0</v>
      </c>
      <c r="M91" s="191">
        <v>0</v>
      </c>
      <c r="N91" s="191">
        <f t="shared" si="25"/>
        <v>0</v>
      </c>
      <c r="O91" s="190">
        <v>0</v>
      </c>
      <c r="P91" s="190">
        <v>0</v>
      </c>
      <c r="Q91" s="190">
        <v>0</v>
      </c>
      <c r="R91" s="190">
        <v>0</v>
      </c>
      <c r="S91" s="190">
        <f t="shared" si="26"/>
        <v>0</v>
      </c>
      <c r="T91" s="190">
        <f t="shared" si="27"/>
        <v>71919.27</v>
      </c>
      <c r="U91" s="191">
        <v>0</v>
      </c>
      <c r="V91" s="191">
        <f t="shared" si="28"/>
        <v>71919.27</v>
      </c>
      <c r="W91" s="190">
        <v>69.95</v>
      </c>
      <c r="X91" s="191">
        <f t="shared" si="29"/>
        <v>71989.22</v>
      </c>
    </row>
    <row r="92" spans="1:24" ht="12.75" hidden="1" outlineLevel="1">
      <c r="A92" s="140" t="s">
        <v>873</v>
      </c>
      <c r="C92" s="142" t="s">
        <v>874</v>
      </c>
      <c r="D92" s="142" t="s">
        <v>875</v>
      </c>
      <c r="E92" s="140">
        <v>0</v>
      </c>
      <c r="F92" s="140">
        <v>940.34</v>
      </c>
      <c r="G92" s="190">
        <f t="shared" si="23"/>
        <v>940.34</v>
      </c>
      <c r="H92" s="191">
        <v>1608.6</v>
      </c>
      <c r="I92" s="191">
        <v>0</v>
      </c>
      <c r="J92" s="191">
        <v>0</v>
      </c>
      <c r="K92" s="191">
        <f t="shared" si="24"/>
        <v>0</v>
      </c>
      <c r="L92" s="191">
        <v>0</v>
      </c>
      <c r="M92" s="191">
        <v>0</v>
      </c>
      <c r="N92" s="191">
        <f t="shared" si="25"/>
        <v>0</v>
      </c>
      <c r="O92" s="190">
        <v>0</v>
      </c>
      <c r="P92" s="190">
        <v>0</v>
      </c>
      <c r="Q92" s="190">
        <v>0</v>
      </c>
      <c r="R92" s="190">
        <v>0</v>
      </c>
      <c r="S92" s="190">
        <f t="shared" si="26"/>
        <v>0</v>
      </c>
      <c r="T92" s="190">
        <f t="shared" si="27"/>
        <v>2548.94</v>
      </c>
      <c r="U92" s="191">
        <v>0</v>
      </c>
      <c r="V92" s="191">
        <f t="shared" si="28"/>
        <v>2548.94</v>
      </c>
      <c r="W92" s="190">
        <v>0</v>
      </c>
      <c r="X92" s="191">
        <f t="shared" si="29"/>
        <v>2548.94</v>
      </c>
    </row>
    <row r="93" spans="1:24" ht="12.75" hidden="1" outlineLevel="1">
      <c r="A93" s="140" t="s">
        <v>876</v>
      </c>
      <c r="C93" s="142" t="s">
        <v>877</v>
      </c>
      <c r="D93" s="142" t="s">
        <v>878</v>
      </c>
      <c r="E93" s="140">
        <v>0</v>
      </c>
      <c r="F93" s="140">
        <v>39095.92</v>
      </c>
      <c r="G93" s="190">
        <f t="shared" si="23"/>
        <v>39095.92</v>
      </c>
      <c r="H93" s="191">
        <v>0</v>
      </c>
      <c r="I93" s="191">
        <v>0</v>
      </c>
      <c r="J93" s="191">
        <v>0</v>
      </c>
      <c r="K93" s="191">
        <f t="shared" si="24"/>
        <v>0</v>
      </c>
      <c r="L93" s="191">
        <v>0</v>
      </c>
      <c r="M93" s="191">
        <v>0</v>
      </c>
      <c r="N93" s="191">
        <f t="shared" si="25"/>
        <v>0</v>
      </c>
      <c r="O93" s="190">
        <v>0</v>
      </c>
      <c r="P93" s="190">
        <v>0</v>
      </c>
      <c r="Q93" s="190">
        <v>0</v>
      </c>
      <c r="R93" s="190">
        <v>0</v>
      </c>
      <c r="S93" s="190">
        <f t="shared" si="26"/>
        <v>0</v>
      </c>
      <c r="T93" s="190">
        <f t="shared" si="27"/>
        <v>39095.92</v>
      </c>
      <c r="U93" s="191">
        <v>0</v>
      </c>
      <c r="V93" s="191">
        <f t="shared" si="28"/>
        <v>39095.92</v>
      </c>
      <c r="W93" s="190">
        <v>0</v>
      </c>
      <c r="X93" s="191">
        <f t="shared" si="29"/>
        <v>39095.92</v>
      </c>
    </row>
    <row r="94" spans="1:24" ht="12.75" hidden="1" outlineLevel="1">
      <c r="A94" s="140" t="s">
        <v>879</v>
      </c>
      <c r="C94" s="142" t="s">
        <v>880</v>
      </c>
      <c r="D94" s="142" t="s">
        <v>881</v>
      </c>
      <c r="E94" s="140">
        <v>0</v>
      </c>
      <c r="F94" s="140">
        <v>80315.4</v>
      </c>
      <c r="G94" s="190">
        <f t="shared" si="23"/>
        <v>80315.4</v>
      </c>
      <c r="H94" s="191">
        <v>81644.89</v>
      </c>
      <c r="I94" s="191">
        <v>0</v>
      </c>
      <c r="J94" s="191">
        <v>0</v>
      </c>
      <c r="K94" s="191">
        <f t="shared" si="24"/>
        <v>0</v>
      </c>
      <c r="L94" s="191">
        <v>0</v>
      </c>
      <c r="M94" s="191">
        <v>0</v>
      </c>
      <c r="N94" s="191">
        <f t="shared" si="25"/>
        <v>0</v>
      </c>
      <c r="O94" s="190">
        <v>0</v>
      </c>
      <c r="P94" s="190">
        <v>0</v>
      </c>
      <c r="Q94" s="190">
        <v>0</v>
      </c>
      <c r="R94" s="190">
        <v>0</v>
      </c>
      <c r="S94" s="190">
        <f t="shared" si="26"/>
        <v>0</v>
      </c>
      <c r="T94" s="190">
        <f t="shared" si="27"/>
        <v>161960.28999999998</v>
      </c>
      <c r="U94" s="191">
        <v>0</v>
      </c>
      <c r="V94" s="191">
        <f t="shared" si="28"/>
        <v>161960.28999999998</v>
      </c>
      <c r="W94" s="190">
        <v>0</v>
      </c>
      <c r="X94" s="191">
        <f t="shared" si="29"/>
        <v>161960.28999999998</v>
      </c>
    </row>
    <row r="95" spans="1:24" ht="12.75" hidden="1" outlineLevel="1">
      <c r="A95" s="140" t="s">
        <v>882</v>
      </c>
      <c r="C95" s="142" t="s">
        <v>883</v>
      </c>
      <c r="D95" s="142" t="s">
        <v>884</v>
      </c>
      <c r="E95" s="140">
        <v>0</v>
      </c>
      <c r="F95" s="140">
        <v>5148.69</v>
      </c>
      <c r="G95" s="190">
        <f t="shared" si="23"/>
        <v>5148.69</v>
      </c>
      <c r="H95" s="191">
        <v>0</v>
      </c>
      <c r="I95" s="191">
        <v>0</v>
      </c>
      <c r="J95" s="191">
        <v>0</v>
      </c>
      <c r="K95" s="191">
        <f t="shared" si="24"/>
        <v>0</v>
      </c>
      <c r="L95" s="191">
        <v>0</v>
      </c>
      <c r="M95" s="191">
        <v>0</v>
      </c>
      <c r="N95" s="191">
        <f t="shared" si="25"/>
        <v>0</v>
      </c>
      <c r="O95" s="190">
        <v>0</v>
      </c>
      <c r="P95" s="190">
        <v>0</v>
      </c>
      <c r="Q95" s="190">
        <v>0</v>
      </c>
      <c r="R95" s="190">
        <v>0</v>
      </c>
      <c r="S95" s="190">
        <f t="shared" si="26"/>
        <v>0</v>
      </c>
      <c r="T95" s="190">
        <f t="shared" si="27"/>
        <v>5148.69</v>
      </c>
      <c r="U95" s="191">
        <v>0</v>
      </c>
      <c r="V95" s="191">
        <f t="shared" si="28"/>
        <v>5148.69</v>
      </c>
      <c r="W95" s="190">
        <v>0</v>
      </c>
      <c r="X95" s="191">
        <f t="shared" si="29"/>
        <v>5148.69</v>
      </c>
    </row>
    <row r="96" spans="1:24" ht="12.75" hidden="1" outlineLevel="1">
      <c r="A96" s="140" t="s">
        <v>885</v>
      </c>
      <c r="C96" s="142" t="s">
        <v>886</v>
      </c>
      <c r="D96" s="142" t="s">
        <v>887</v>
      </c>
      <c r="E96" s="140">
        <v>0</v>
      </c>
      <c r="F96" s="140">
        <v>33.24</v>
      </c>
      <c r="G96" s="190">
        <f t="shared" si="23"/>
        <v>33.24</v>
      </c>
      <c r="H96" s="191">
        <v>58.01</v>
      </c>
      <c r="I96" s="191">
        <v>0</v>
      </c>
      <c r="J96" s="191">
        <v>0</v>
      </c>
      <c r="K96" s="191">
        <f t="shared" si="24"/>
        <v>0</v>
      </c>
      <c r="L96" s="191">
        <v>0</v>
      </c>
      <c r="M96" s="191">
        <v>0</v>
      </c>
      <c r="N96" s="191">
        <f t="shared" si="25"/>
        <v>0</v>
      </c>
      <c r="O96" s="190">
        <v>0</v>
      </c>
      <c r="P96" s="190">
        <v>0</v>
      </c>
      <c r="Q96" s="190">
        <v>0</v>
      </c>
      <c r="R96" s="190">
        <v>0</v>
      </c>
      <c r="S96" s="190">
        <f t="shared" si="26"/>
        <v>0</v>
      </c>
      <c r="T96" s="190">
        <f t="shared" si="27"/>
        <v>91.25</v>
      </c>
      <c r="U96" s="191">
        <v>0</v>
      </c>
      <c r="V96" s="191">
        <f t="shared" si="28"/>
        <v>91.25</v>
      </c>
      <c r="W96" s="190">
        <v>0</v>
      </c>
      <c r="X96" s="191">
        <f t="shared" si="29"/>
        <v>91.25</v>
      </c>
    </row>
    <row r="97" spans="1:24" ht="12.75" hidden="1" outlineLevel="1">
      <c r="A97" s="140" t="s">
        <v>888</v>
      </c>
      <c r="C97" s="142" t="s">
        <v>889</v>
      </c>
      <c r="D97" s="142" t="s">
        <v>890</v>
      </c>
      <c r="E97" s="140">
        <v>0</v>
      </c>
      <c r="F97" s="140">
        <v>7338.63</v>
      </c>
      <c r="G97" s="190">
        <f t="shared" si="23"/>
        <v>7338.63</v>
      </c>
      <c r="H97" s="191">
        <v>0</v>
      </c>
      <c r="I97" s="191">
        <v>0</v>
      </c>
      <c r="J97" s="191">
        <v>0</v>
      </c>
      <c r="K97" s="191">
        <f t="shared" si="24"/>
        <v>0</v>
      </c>
      <c r="L97" s="191">
        <v>0</v>
      </c>
      <c r="M97" s="191">
        <v>0</v>
      </c>
      <c r="N97" s="191">
        <f t="shared" si="25"/>
        <v>0</v>
      </c>
      <c r="O97" s="190">
        <v>0</v>
      </c>
      <c r="P97" s="190">
        <v>0</v>
      </c>
      <c r="Q97" s="190">
        <v>0</v>
      </c>
      <c r="R97" s="190">
        <v>0</v>
      </c>
      <c r="S97" s="190">
        <f t="shared" si="26"/>
        <v>0</v>
      </c>
      <c r="T97" s="190">
        <f t="shared" si="27"/>
        <v>7338.63</v>
      </c>
      <c r="U97" s="191">
        <v>0</v>
      </c>
      <c r="V97" s="191">
        <f t="shared" si="28"/>
        <v>7338.63</v>
      </c>
      <c r="W97" s="190">
        <v>0</v>
      </c>
      <c r="X97" s="191">
        <f t="shared" si="29"/>
        <v>7338.63</v>
      </c>
    </row>
    <row r="98" spans="1:24" ht="12.75" hidden="1" outlineLevel="1">
      <c r="A98" s="140" t="s">
        <v>891</v>
      </c>
      <c r="C98" s="142" t="s">
        <v>892</v>
      </c>
      <c r="D98" s="142" t="s">
        <v>893</v>
      </c>
      <c r="E98" s="140">
        <v>0</v>
      </c>
      <c r="F98" s="140">
        <v>19068.78</v>
      </c>
      <c r="G98" s="190">
        <f t="shared" si="23"/>
        <v>19068.78</v>
      </c>
      <c r="H98" s="191">
        <v>0</v>
      </c>
      <c r="I98" s="191">
        <v>0</v>
      </c>
      <c r="J98" s="191">
        <v>0</v>
      </c>
      <c r="K98" s="191">
        <f t="shared" si="24"/>
        <v>0</v>
      </c>
      <c r="L98" s="191">
        <v>0</v>
      </c>
      <c r="M98" s="191">
        <v>0</v>
      </c>
      <c r="N98" s="191">
        <f t="shared" si="25"/>
        <v>0</v>
      </c>
      <c r="O98" s="190">
        <v>0</v>
      </c>
      <c r="P98" s="190">
        <v>0</v>
      </c>
      <c r="Q98" s="190">
        <v>0</v>
      </c>
      <c r="R98" s="190">
        <v>0</v>
      </c>
      <c r="S98" s="190">
        <f t="shared" si="26"/>
        <v>0</v>
      </c>
      <c r="T98" s="190">
        <f t="shared" si="27"/>
        <v>19068.78</v>
      </c>
      <c r="U98" s="191">
        <v>0</v>
      </c>
      <c r="V98" s="191">
        <f t="shared" si="28"/>
        <v>19068.78</v>
      </c>
      <c r="W98" s="190">
        <v>0</v>
      </c>
      <c r="X98" s="191">
        <f t="shared" si="29"/>
        <v>19068.78</v>
      </c>
    </row>
    <row r="99" spans="1:24" ht="12.75" hidden="1" outlineLevel="1">
      <c r="A99" s="140" t="s">
        <v>894</v>
      </c>
      <c r="C99" s="142" t="s">
        <v>895</v>
      </c>
      <c r="D99" s="142" t="s">
        <v>896</v>
      </c>
      <c r="E99" s="140">
        <v>0</v>
      </c>
      <c r="F99" s="140">
        <v>213632.07</v>
      </c>
      <c r="G99" s="190">
        <f t="shared" si="23"/>
        <v>213632.07</v>
      </c>
      <c r="H99" s="191">
        <v>18797.02</v>
      </c>
      <c r="I99" s="191">
        <v>0</v>
      </c>
      <c r="J99" s="191">
        <v>0</v>
      </c>
      <c r="K99" s="191">
        <f t="shared" si="24"/>
        <v>0</v>
      </c>
      <c r="L99" s="191">
        <v>0</v>
      </c>
      <c r="M99" s="191">
        <v>0</v>
      </c>
      <c r="N99" s="191">
        <f t="shared" si="25"/>
        <v>0</v>
      </c>
      <c r="O99" s="190">
        <v>143.63</v>
      </c>
      <c r="P99" s="190">
        <v>0</v>
      </c>
      <c r="Q99" s="190">
        <v>0</v>
      </c>
      <c r="R99" s="190">
        <v>0</v>
      </c>
      <c r="S99" s="190">
        <f t="shared" si="26"/>
        <v>143.63</v>
      </c>
      <c r="T99" s="190">
        <f t="shared" si="27"/>
        <v>232572.72</v>
      </c>
      <c r="U99" s="191">
        <v>0</v>
      </c>
      <c r="V99" s="191">
        <f t="shared" si="28"/>
        <v>232572.72</v>
      </c>
      <c r="W99" s="190">
        <v>175723.4</v>
      </c>
      <c r="X99" s="191">
        <f t="shared" si="29"/>
        <v>408296.12</v>
      </c>
    </row>
    <row r="100" spans="1:24" ht="12.75" hidden="1" outlineLevel="1">
      <c r="A100" s="140" t="s">
        <v>897</v>
      </c>
      <c r="C100" s="142" t="s">
        <v>898</v>
      </c>
      <c r="D100" s="142" t="s">
        <v>899</v>
      </c>
      <c r="E100" s="140">
        <v>0</v>
      </c>
      <c r="F100" s="140">
        <v>-10870.25</v>
      </c>
      <c r="G100" s="190">
        <f t="shared" si="23"/>
        <v>-10870.25</v>
      </c>
      <c r="H100" s="191">
        <v>470.86</v>
      </c>
      <c r="I100" s="191">
        <v>0</v>
      </c>
      <c r="J100" s="191">
        <v>0</v>
      </c>
      <c r="K100" s="191">
        <f t="shared" si="24"/>
        <v>0</v>
      </c>
      <c r="L100" s="191">
        <v>0</v>
      </c>
      <c r="M100" s="191">
        <v>0</v>
      </c>
      <c r="N100" s="191">
        <f t="shared" si="25"/>
        <v>0</v>
      </c>
      <c r="O100" s="190">
        <v>0</v>
      </c>
      <c r="P100" s="190">
        <v>0</v>
      </c>
      <c r="Q100" s="190">
        <v>0</v>
      </c>
      <c r="R100" s="190">
        <v>0</v>
      </c>
      <c r="S100" s="190">
        <f t="shared" si="26"/>
        <v>0</v>
      </c>
      <c r="T100" s="190">
        <f t="shared" si="27"/>
        <v>-10399.39</v>
      </c>
      <c r="U100" s="191">
        <v>0</v>
      </c>
      <c r="V100" s="191">
        <f t="shared" si="28"/>
        <v>-10399.39</v>
      </c>
      <c r="W100" s="190">
        <v>19728.64</v>
      </c>
      <c r="X100" s="191">
        <f t="shared" si="29"/>
        <v>9329.25</v>
      </c>
    </row>
    <row r="101" spans="1:24" ht="12.75" hidden="1" outlineLevel="1">
      <c r="A101" s="140" t="s">
        <v>900</v>
      </c>
      <c r="C101" s="142" t="s">
        <v>901</v>
      </c>
      <c r="D101" s="142" t="s">
        <v>902</v>
      </c>
      <c r="E101" s="140">
        <v>0</v>
      </c>
      <c r="F101" s="140">
        <v>1250.09</v>
      </c>
      <c r="G101" s="190">
        <f t="shared" si="23"/>
        <v>1250.09</v>
      </c>
      <c r="H101" s="191">
        <v>85.26</v>
      </c>
      <c r="I101" s="191">
        <v>0</v>
      </c>
      <c r="J101" s="191">
        <v>0</v>
      </c>
      <c r="K101" s="191">
        <f t="shared" si="24"/>
        <v>0</v>
      </c>
      <c r="L101" s="191">
        <v>0</v>
      </c>
      <c r="M101" s="191">
        <v>0</v>
      </c>
      <c r="N101" s="191">
        <f t="shared" si="25"/>
        <v>0</v>
      </c>
      <c r="O101" s="190">
        <v>0</v>
      </c>
      <c r="P101" s="190">
        <v>0</v>
      </c>
      <c r="Q101" s="190">
        <v>0</v>
      </c>
      <c r="R101" s="190">
        <v>0</v>
      </c>
      <c r="S101" s="190">
        <f t="shared" si="26"/>
        <v>0</v>
      </c>
      <c r="T101" s="190">
        <f t="shared" si="27"/>
        <v>1335.35</v>
      </c>
      <c r="U101" s="191">
        <v>0</v>
      </c>
      <c r="V101" s="191">
        <f t="shared" si="28"/>
        <v>1335.35</v>
      </c>
      <c r="W101" s="190">
        <v>0</v>
      </c>
      <c r="X101" s="191">
        <f t="shared" si="29"/>
        <v>1335.35</v>
      </c>
    </row>
    <row r="102" spans="1:24" ht="12.75" hidden="1" outlineLevel="1">
      <c r="A102" s="140" t="s">
        <v>903</v>
      </c>
      <c r="C102" s="142" t="s">
        <v>904</v>
      </c>
      <c r="D102" s="142" t="s">
        <v>905</v>
      </c>
      <c r="E102" s="140">
        <v>0</v>
      </c>
      <c r="F102" s="140">
        <v>7906.22</v>
      </c>
      <c r="G102" s="190">
        <f t="shared" si="23"/>
        <v>7906.22</v>
      </c>
      <c r="H102" s="191">
        <v>48.91</v>
      </c>
      <c r="I102" s="191">
        <v>0</v>
      </c>
      <c r="J102" s="191">
        <v>0</v>
      </c>
      <c r="K102" s="191">
        <f t="shared" si="24"/>
        <v>0</v>
      </c>
      <c r="L102" s="191">
        <v>0</v>
      </c>
      <c r="M102" s="191">
        <v>0</v>
      </c>
      <c r="N102" s="191">
        <f t="shared" si="25"/>
        <v>0</v>
      </c>
      <c r="O102" s="190">
        <v>0</v>
      </c>
      <c r="P102" s="190">
        <v>0</v>
      </c>
      <c r="Q102" s="190">
        <v>0</v>
      </c>
      <c r="R102" s="190">
        <v>0</v>
      </c>
      <c r="S102" s="190">
        <f t="shared" si="26"/>
        <v>0</v>
      </c>
      <c r="T102" s="190">
        <f t="shared" si="27"/>
        <v>7955.13</v>
      </c>
      <c r="U102" s="191">
        <v>0</v>
      </c>
      <c r="V102" s="191">
        <f t="shared" si="28"/>
        <v>7955.13</v>
      </c>
      <c r="W102" s="190">
        <v>0</v>
      </c>
      <c r="X102" s="191">
        <f t="shared" si="29"/>
        <v>7955.13</v>
      </c>
    </row>
    <row r="103" spans="1:24" ht="12.75" hidden="1" outlineLevel="1">
      <c r="A103" s="140" t="s">
        <v>906</v>
      </c>
      <c r="C103" s="142" t="s">
        <v>907</v>
      </c>
      <c r="D103" s="142" t="s">
        <v>908</v>
      </c>
      <c r="E103" s="140">
        <v>0</v>
      </c>
      <c r="F103" s="140">
        <v>0</v>
      </c>
      <c r="G103" s="190">
        <f t="shared" si="23"/>
        <v>0</v>
      </c>
      <c r="H103" s="191">
        <v>0</v>
      </c>
      <c r="I103" s="191">
        <v>0</v>
      </c>
      <c r="J103" s="191">
        <v>0</v>
      </c>
      <c r="K103" s="191">
        <f t="shared" si="24"/>
        <v>0</v>
      </c>
      <c r="L103" s="191">
        <v>0</v>
      </c>
      <c r="M103" s="191">
        <v>0</v>
      </c>
      <c r="N103" s="191">
        <f t="shared" si="25"/>
        <v>0</v>
      </c>
      <c r="O103" s="190">
        <v>0</v>
      </c>
      <c r="P103" s="190">
        <v>0</v>
      </c>
      <c r="Q103" s="190">
        <v>0</v>
      </c>
      <c r="R103" s="190">
        <v>0</v>
      </c>
      <c r="S103" s="190">
        <f t="shared" si="26"/>
        <v>0</v>
      </c>
      <c r="T103" s="190">
        <f t="shared" si="27"/>
        <v>0</v>
      </c>
      <c r="U103" s="191">
        <v>0</v>
      </c>
      <c r="V103" s="191">
        <f t="shared" si="28"/>
        <v>0</v>
      </c>
      <c r="W103" s="190">
        <v>1175.35</v>
      </c>
      <c r="X103" s="191">
        <f t="shared" si="29"/>
        <v>1175.35</v>
      </c>
    </row>
    <row r="104" spans="1:24" ht="12.75" hidden="1" outlineLevel="1">
      <c r="A104" s="140" t="s">
        <v>909</v>
      </c>
      <c r="C104" s="142" t="s">
        <v>910</v>
      </c>
      <c r="D104" s="142" t="s">
        <v>911</v>
      </c>
      <c r="E104" s="140">
        <v>0</v>
      </c>
      <c r="F104" s="140">
        <v>1877882.58</v>
      </c>
      <c r="G104" s="190">
        <f t="shared" si="23"/>
        <v>1877882.58</v>
      </c>
      <c r="H104" s="191">
        <v>14443895.36</v>
      </c>
      <c r="I104" s="191">
        <v>0</v>
      </c>
      <c r="J104" s="191">
        <v>0</v>
      </c>
      <c r="K104" s="191">
        <f t="shared" si="24"/>
        <v>0</v>
      </c>
      <c r="L104" s="191">
        <v>0</v>
      </c>
      <c r="M104" s="191">
        <v>0</v>
      </c>
      <c r="N104" s="191">
        <f t="shared" si="25"/>
        <v>0</v>
      </c>
      <c r="O104" s="190">
        <v>0</v>
      </c>
      <c r="P104" s="190">
        <v>0</v>
      </c>
      <c r="Q104" s="190">
        <v>0</v>
      </c>
      <c r="R104" s="190">
        <v>0</v>
      </c>
      <c r="S104" s="190">
        <f t="shared" si="26"/>
        <v>0</v>
      </c>
      <c r="T104" s="190">
        <f t="shared" si="27"/>
        <v>16321777.94</v>
      </c>
      <c r="U104" s="191">
        <v>0</v>
      </c>
      <c r="V104" s="191">
        <f t="shared" si="28"/>
        <v>16321777.94</v>
      </c>
      <c r="W104" s="190">
        <v>6709.01</v>
      </c>
      <c r="X104" s="191">
        <f t="shared" si="29"/>
        <v>16328486.95</v>
      </c>
    </row>
    <row r="105" spans="1:24" ht="12.75" hidden="1" outlineLevel="1">
      <c r="A105" s="140" t="s">
        <v>912</v>
      </c>
      <c r="C105" s="142" t="s">
        <v>913</v>
      </c>
      <c r="D105" s="142" t="s">
        <v>914</v>
      </c>
      <c r="E105" s="140">
        <v>0</v>
      </c>
      <c r="F105" s="140">
        <v>5729.85</v>
      </c>
      <c r="G105" s="190">
        <f t="shared" si="23"/>
        <v>5729.85</v>
      </c>
      <c r="H105" s="191">
        <v>9700.13</v>
      </c>
      <c r="I105" s="191">
        <v>0</v>
      </c>
      <c r="J105" s="191">
        <v>0</v>
      </c>
      <c r="K105" s="191">
        <f t="shared" si="24"/>
        <v>0</v>
      </c>
      <c r="L105" s="191">
        <v>0</v>
      </c>
      <c r="M105" s="191">
        <v>0</v>
      </c>
      <c r="N105" s="191">
        <f t="shared" si="25"/>
        <v>0</v>
      </c>
      <c r="O105" s="190">
        <v>0</v>
      </c>
      <c r="P105" s="190">
        <v>0</v>
      </c>
      <c r="Q105" s="190">
        <v>0</v>
      </c>
      <c r="R105" s="190">
        <v>0</v>
      </c>
      <c r="S105" s="190">
        <f t="shared" si="26"/>
        <v>0</v>
      </c>
      <c r="T105" s="190">
        <f t="shared" si="27"/>
        <v>15429.98</v>
      </c>
      <c r="U105" s="191">
        <v>0</v>
      </c>
      <c r="V105" s="191">
        <f t="shared" si="28"/>
        <v>15429.98</v>
      </c>
      <c r="W105" s="190">
        <v>0</v>
      </c>
      <c r="X105" s="191">
        <f t="shared" si="29"/>
        <v>15429.98</v>
      </c>
    </row>
    <row r="106" spans="1:24" ht="12.75" hidden="1" outlineLevel="1">
      <c r="A106" s="140" t="s">
        <v>915</v>
      </c>
      <c r="C106" s="142" t="s">
        <v>916</v>
      </c>
      <c r="D106" s="142" t="s">
        <v>917</v>
      </c>
      <c r="E106" s="140">
        <v>0</v>
      </c>
      <c r="F106" s="140">
        <v>6690.66</v>
      </c>
      <c r="G106" s="190">
        <f t="shared" si="23"/>
        <v>6690.66</v>
      </c>
      <c r="H106" s="191">
        <v>2434.89</v>
      </c>
      <c r="I106" s="191">
        <v>0</v>
      </c>
      <c r="J106" s="191">
        <v>0</v>
      </c>
      <c r="K106" s="191">
        <f t="shared" si="24"/>
        <v>0</v>
      </c>
      <c r="L106" s="191">
        <v>0</v>
      </c>
      <c r="M106" s="191">
        <v>0</v>
      </c>
      <c r="N106" s="191">
        <f t="shared" si="25"/>
        <v>0</v>
      </c>
      <c r="O106" s="190">
        <v>0</v>
      </c>
      <c r="P106" s="190">
        <v>0</v>
      </c>
      <c r="Q106" s="190">
        <v>0</v>
      </c>
      <c r="R106" s="190">
        <v>0</v>
      </c>
      <c r="S106" s="190">
        <f t="shared" si="26"/>
        <v>0</v>
      </c>
      <c r="T106" s="190">
        <f t="shared" si="27"/>
        <v>9125.55</v>
      </c>
      <c r="U106" s="191">
        <v>0</v>
      </c>
      <c r="V106" s="191">
        <f t="shared" si="28"/>
        <v>9125.55</v>
      </c>
      <c r="W106" s="190">
        <v>0</v>
      </c>
      <c r="X106" s="191">
        <f t="shared" si="29"/>
        <v>9125.55</v>
      </c>
    </row>
    <row r="107" spans="1:24" ht="12.75" hidden="1" outlineLevel="1">
      <c r="A107" s="140" t="s">
        <v>918</v>
      </c>
      <c r="C107" s="142" t="s">
        <v>919</v>
      </c>
      <c r="D107" s="142" t="s">
        <v>920</v>
      </c>
      <c r="E107" s="140">
        <v>0</v>
      </c>
      <c r="F107" s="140">
        <v>30198.01</v>
      </c>
      <c r="G107" s="190">
        <f t="shared" si="23"/>
        <v>30198.01</v>
      </c>
      <c r="H107" s="191">
        <v>16861.28</v>
      </c>
      <c r="I107" s="191">
        <v>0</v>
      </c>
      <c r="J107" s="191">
        <v>0</v>
      </c>
      <c r="K107" s="191">
        <f t="shared" si="24"/>
        <v>0</v>
      </c>
      <c r="L107" s="191">
        <v>0</v>
      </c>
      <c r="M107" s="191">
        <v>0</v>
      </c>
      <c r="N107" s="191">
        <f t="shared" si="25"/>
        <v>0</v>
      </c>
      <c r="O107" s="190">
        <v>0</v>
      </c>
      <c r="P107" s="190">
        <v>0</v>
      </c>
      <c r="Q107" s="190">
        <v>0</v>
      </c>
      <c r="R107" s="190">
        <v>0</v>
      </c>
      <c r="S107" s="190">
        <f t="shared" si="26"/>
        <v>0</v>
      </c>
      <c r="T107" s="190">
        <f t="shared" si="27"/>
        <v>47059.28999999999</v>
      </c>
      <c r="U107" s="191">
        <v>0</v>
      </c>
      <c r="V107" s="191">
        <f t="shared" si="28"/>
        <v>47059.28999999999</v>
      </c>
      <c r="W107" s="190">
        <v>1592.67</v>
      </c>
      <c r="X107" s="191">
        <f t="shared" si="29"/>
        <v>48651.95999999999</v>
      </c>
    </row>
    <row r="108" spans="1:24" ht="12.75" hidden="1" outlineLevel="1">
      <c r="A108" s="140" t="s">
        <v>921</v>
      </c>
      <c r="C108" s="142" t="s">
        <v>922</v>
      </c>
      <c r="D108" s="142" t="s">
        <v>923</v>
      </c>
      <c r="E108" s="140">
        <v>0</v>
      </c>
      <c r="F108" s="140">
        <v>951.56</v>
      </c>
      <c r="G108" s="190">
        <f t="shared" si="23"/>
        <v>951.56</v>
      </c>
      <c r="H108" s="191">
        <v>0</v>
      </c>
      <c r="I108" s="191">
        <v>0</v>
      </c>
      <c r="J108" s="191">
        <v>0</v>
      </c>
      <c r="K108" s="191">
        <f t="shared" si="24"/>
        <v>0</v>
      </c>
      <c r="L108" s="191">
        <v>0</v>
      </c>
      <c r="M108" s="191">
        <v>0</v>
      </c>
      <c r="N108" s="191">
        <f t="shared" si="25"/>
        <v>0</v>
      </c>
      <c r="O108" s="190">
        <v>0</v>
      </c>
      <c r="P108" s="190">
        <v>0</v>
      </c>
      <c r="Q108" s="190">
        <v>0</v>
      </c>
      <c r="R108" s="190">
        <v>0</v>
      </c>
      <c r="S108" s="190">
        <f t="shared" si="26"/>
        <v>0</v>
      </c>
      <c r="T108" s="190">
        <f t="shared" si="27"/>
        <v>951.56</v>
      </c>
      <c r="U108" s="191">
        <v>0</v>
      </c>
      <c r="V108" s="191">
        <f t="shared" si="28"/>
        <v>951.56</v>
      </c>
      <c r="W108" s="190">
        <v>89.03</v>
      </c>
      <c r="X108" s="191">
        <f t="shared" si="29"/>
        <v>1040.59</v>
      </c>
    </row>
    <row r="109" spans="1:24" ht="12.75" hidden="1" outlineLevel="1">
      <c r="A109" s="140" t="s">
        <v>924</v>
      </c>
      <c r="C109" s="142" t="s">
        <v>925</v>
      </c>
      <c r="D109" s="142" t="s">
        <v>926</v>
      </c>
      <c r="E109" s="140">
        <v>0</v>
      </c>
      <c r="F109" s="140">
        <v>71710.93</v>
      </c>
      <c r="G109" s="190">
        <f t="shared" si="23"/>
        <v>71710.93</v>
      </c>
      <c r="H109" s="191">
        <v>29900.33</v>
      </c>
      <c r="I109" s="191">
        <v>0</v>
      </c>
      <c r="J109" s="191">
        <v>0</v>
      </c>
      <c r="K109" s="191">
        <f t="shared" si="24"/>
        <v>0</v>
      </c>
      <c r="L109" s="191">
        <v>0</v>
      </c>
      <c r="M109" s="191">
        <v>0</v>
      </c>
      <c r="N109" s="191">
        <f t="shared" si="25"/>
        <v>0</v>
      </c>
      <c r="O109" s="190">
        <v>0</v>
      </c>
      <c r="P109" s="190">
        <v>0</v>
      </c>
      <c r="Q109" s="190">
        <v>0</v>
      </c>
      <c r="R109" s="190">
        <v>0</v>
      </c>
      <c r="S109" s="190">
        <f t="shared" si="26"/>
        <v>0</v>
      </c>
      <c r="T109" s="190">
        <f t="shared" si="27"/>
        <v>101611.26</v>
      </c>
      <c r="U109" s="191">
        <v>0</v>
      </c>
      <c r="V109" s="191">
        <f t="shared" si="28"/>
        <v>101611.26</v>
      </c>
      <c r="W109" s="190">
        <v>5757.84</v>
      </c>
      <c r="X109" s="191">
        <f t="shared" si="29"/>
        <v>107369.09999999999</v>
      </c>
    </row>
    <row r="110" spans="1:24" ht="12.75" hidden="1" outlineLevel="1">
      <c r="A110" s="140" t="s">
        <v>927</v>
      </c>
      <c r="C110" s="142" t="s">
        <v>928</v>
      </c>
      <c r="D110" s="142" t="s">
        <v>929</v>
      </c>
      <c r="E110" s="140">
        <v>0</v>
      </c>
      <c r="F110" s="140">
        <v>130981.2</v>
      </c>
      <c r="G110" s="190">
        <f t="shared" si="23"/>
        <v>130981.2</v>
      </c>
      <c r="H110" s="191">
        <v>0</v>
      </c>
      <c r="I110" s="191">
        <v>0</v>
      </c>
      <c r="J110" s="191">
        <v>0</v>
      </c>
      <c r="K110" s="191">
        <f t="shared" si="24"/>
        <v>0</v>
      </c>
      <c r="L110" s="191">
        <v>0</v>
      </c>
      <c r="M110" s="191">
        <v>0</v>
      </c>
      <c r="N110" s="191">
        <f t="shared" si="25"/>
        <v>0</v>
      </c>
      <c r="O110" s="190">
        <v>0</v>
      </c>
      <c r="P110" s="190">
        <v>0</v>
      </c>
      <c r="Q110" s="190">
        <v>0</v>
      </c>
      <c r="R110" s="190">
        <v>0</v>
      </c>
      <c r="S110" s="190">
        <f t="shared" si="26"/>
        <v>0</v>
      </c>
      <c r="T110" s="190">
        <f t="shared" si="27"/>
        <v>130981.2</v>
      </c>
      <c r="U110" s="191">
        <v>0</v>
      </c>
      <c r="V110" s="191">
        <f t="shared" si="28"/>
        <v>130981.2</v>
      </c>
      <c r="W110" s="190">
        <v>0</v>
      </c>
      <c r="X110" s="191">
        <f t="shared" si="29"/>
        <v>130981.2</v>
      </c>
    </row>
    <row r="111" spans="1:24" ht="12.75" hidden="1" outlineLevel="1">
      <c r="A111" s="140" t="s">
        <v>930</v>
      </c>
      <c r="C111" s="142" t="s">
        <v>931</v>
      </c>
      <c r="D111" s="142" t="s">
        <v>932</v>
      </c>
      <c r="E111" s="140">
        <v>0</v>
      </c>
      <c r="F111" s="140">
        <v>7095.8</v>
      </c>
      <c r="G111" s="190">
        <f t="shared" si="23"/>
        <v>7095.8</v>
      </c>
      <c r="H111" s="191">
        <v>0</v>
      </c>
      <c r="I111" s="191">
        <v>0</v>
      </c>
      <c r="J111" s="191">
        <v>0</v>
      </c>
      <c r="K111" s="191">
        <f t="shared" si="24"/>
        <v>0</v>
      </c>
      <c r="L111" s="191">
        <v>0</v>
      </c>
      <c r="M111" s="191">
        <v>0</v>
      </c>
      <c r="N111" s="191">
        <f t="shared" si="25"/>
        <v>0</v>
      </c>
      <c r="O111" s="190">
        <v>0</v>
      </c>
      <c r="P111" s="190">
        <v>0</v>
      </c>
      <c r="Q111" s="190">
        <v>0</v>
      </c>
      <c r="R111" s="190">
        <v>0</v>
      </c>
      <c r="S111" s="190">
        <f t="shared" si="26"/>
        <v>0</v>
      </c>
      <c r="T111" s="190">
        <f t="shared" si="27"/>
        <v>7095.8</v>
      </c>
      <c r="U111" s="191">
        <v>0</v>
      </c>
      <c r="V111" s="191">
        <f t="shared" si="28"/>
        <v>7095.8</v>
      </c>
      <c r="W111" s="190">
        <v>0</v>
      </c>
      <c r="X111" s="191">
        <f t="shared" si="29"/>
        <v>7095.8</v>
      </c>
    </row>
    <row r="112" spans="1:24" ht="12.75" hidden="1" outlineLevel="1">
      <c r="A112" s="140" t="s">
        <v>933</v>
      </c>
      <c r="C112" s="142" t="s">
        <v>934</v>
      </c>
      <c r="D112" s="142" t="s">
        <v>935</v>
      </c>
      <c r="E112" s="140">
        <v>0</v>
      </c>
      <c r="F112" s="140">
        <v>15108.36</v>
      </c>
      <c r="G112" s="190">
        <f t="shared" si="23"/>
        <v>15108.36</v>
      </c>
      <c r="H112" s="191">
        <v>272.38</v>
      </c>
      <c r="I112" s="191">
        <v>0</v>
      </c>
      <c r="J112" s="191">
        <v>0</v>
      </c>
      <c r="K112" s="191">
        <f t="shared" si="24"/>
        <v>0</v>
      </c>
      <c r="L112" s="191">
        <v>0</v>
      </c>
      <c r="M112" s="191">
        <v>0</v>
      </c>
      <c r="N112" s="191">
        <f t="shared" si="25"/>
        <v>0</v>
      </c>
      <c r="O112" s="190">
        <v>0</v>
      </c>
      <c r="P112" s="190">
        <v>0</v>
      </c>
      <c r="Q112" s="190">
        <v>0</v>
      </c>
      <c r="R112" s="190">
        <v>0</v>
      </c>
      <c r="S112" s="190">
        <f t="shared" si="26"/>
        <v>0</v>
      </c>
      <c r="T112" s="190">
        <f t="shared" si="27"/>
        <v>15380.74</v>
      </c>
      <c r="U112" s="191">
        <v>0</v>
      </c>
      <c r="V112" s="191">
        <f t="shared" si="28"/>
        <v>15380.74</v>
      </c>
      <c r="W112" s="190">
        <v>0</v>
      </c>
      <c r="X112" s="191">
        <f t="shared" si="29"/>
        <v>15380.74</v>
      </c>
    </row>
    <row r="113" spans="1:24" ht="12.75" hidden="1" outlineLevel="1">
      <c r="A113" s="140" t="s">
        <v>936</v>
      </c>
      <c r="C113" s="142" t="s">
        <v>937</v>
      </c>
      <c r="D113" s="142" t="s">
        <v>938</v>
      </c>
      <c r="E113" s="140">
        <v>0</v>
      </c>
      <c r="F113" s="140">
        <v>39547.45</v>
      </c>
      <c r="G113" s="190">
        <f t="shared" si="23"/>
        <v>39547.45</v>
      </c>
      <c r="H113" s="191">
        <v>0</v>
      </c>
      <c r="I113" s="191">
        <v>0</v>
      </c>
      <c r="J113" s="191">
        <v>0</v>
      </c>
      <c r="K113" s="191">
        <f t="shared" si="24"/>
        <v>0</v>
      </c>
      <c r="L113" s="191">
        <v>0</v>
      </c>
      <c r="M113" s="191">
        <v>0</v>
      </c>
      <c r="N113" s="191">
        <f t="shared" si="25"/>
        <v>0</v>
      </c>
      <c r="O113" s="190">
        <v>0</v>
      </c>
      <c r="P113" s="190">
        <v>0</v>
      </c>
      <c r="Q113" s="190">
        <v>0</v>
      </c>
      <c r="R113" s="190">
        <v>0</v>
      </c>
      <c r="S113" s="190">
        <f t="shared" si="26"/>
        <v>0</v>
      </c>
      <c r="T113" s="190">
        <f t="shared" si="27"/>
        <v>39547.45</v>
      </c>
      <c r="U113" s="191">
        <v>0</v>
      </c>
      <c r="V113" s="191">
        <f t="shared" si="28"/>
        <v>39547.45</v>
      </c>
      <c r="W113" s="190">
        <v>0</v>
      </c>
      <c r="X113" s="191">
        <f t="shared" si="29"/>
        <v>39547.45</v>
      </c>
    </row>
    <row r="114" spans="1:24" ht="12.75" hidden="1" outlineLevel="1">
      <c r="A114" s="140" t="s">
        <v>939</v>
      </c>
      <c r="C114" s="142" t="s">
        <v>940</v>
      </c>
      <c r="D114" s="142" t="s">
        <v>941</v>
      </c>
      <c r="E114" s="140">
        <v>0</v>
      </c>
      <c r="F114" s="140">
        <v>14312.35</v>
      </c>
      <c r="G114" s="190">
        <f t="shared" si="23"/>
        <v>14312.35</v>
      </c>
      <c r="H114" s="191">
        <v>1958.39</v>
      </c>
      <c r="I114" s="191">
        <v>0</v>
      </c>
      <c r="J114" s="191">
        <v>0</v>
      </c>
      <c r="K114" s="191">
        <f t="shared" si="24"/>
        <v>0</v>
      </c>
      <c r="L114" s="191">
        <v>0</v>
      </c>
      <c r="M114" s="191">
        <v>0</v>
      </c>
      <c r="N114" s="191">
        <f t="shared" si="25"/>
        <v>0</v>
      </c>
      <c r="O114" s="190">
        <v>0</v>
      </c>
      <c r="P114" s="190">
        <v>0</v>
      </c>
      <c r="Q114" s="190">
        <v>0</v>
      </c>
      <c r="R114" s="190">
        <v>0</v>
      </c>
      <c r="S114" s="190">
        <f t="shared" si="26"/>
        <v>0</v>
      </c>
      <c r="T114" s="190">
        <f t="shared" si="27"/>
        <v>16270.74</v>
      </c>
      <c r="U114" s="191">
        <v>0</v>
      </c>
      <c r="V114" s="191">
        <f t="shared" si="28"/>
        <v>16270.74</v>
      </c>
      <c r="W114" s="190">
        <v>742.08</v>
      </c>
      <c r="X114" s="191">
        <f t="shared" si="29"/>
        <v>17012.82</v>
      </c>
    </row>
    <row r="115" spans="1:24" ht="12.75" hidden="1" outlineLevel="1">
      <c r="A115" s="140" t="s">
        <v>942</v>
      </c>
      <c r="C115" s="142" t="s">
        <v>943</v>
      </c>
      <c r="D115" s="142" t="s">
        <v>944</v>
      </c>
      <c r="E115" s="140">
        <v>0</v>
      </c>
      <c r="F115" s="140">
        <v>67900.91</v>
      </c>
      <c r="G115" s="190">
        <f t="shared" si="23"/>
        <v>67900.91</v>
      </c>
      <c r="H115" s="191">
        <v>4575.3</v>
      </c>
      <c r="I115" s="191">
        <v>0</v>
      </c>
      <c r="J115" s="191">
        <v>0</v>
      </c>
      <c r="K115" s="191">
        <f t="shared" si="24"/>
        <v>0</v>
      </c>
      <c r="L115" s="191">
        <v>0</v>
      </c>
      <c r="M115" s="191">
        <v>0</v>
      </c>
      <c r="N115" s="191">
        <f t="shared" si="25"/>
        <v>0</v>
      </c>
      <c r="O115" s="190">
        <v>0</v>
      </c>
      <c r="P115" s="190">
        <v>0</v>
      </c>
      <c r="Q115" s="190">
        <v>0</v>
      </c>
      <c r="R115" s="190">
        <v>0</v>
      </c>
      <c r="S115" s="190">
        <f t="shared" si="26"/>
        <v>0</v>
      </c>
      <c r="T115" s="190">
        <f t="shared" si="27"/>
        <v>72476.21</v>
      </c>
      <c r="U115" s="191">
        <v>0</v>
      </c>
      <c r="V115" s="191">
        <f t="shared" si="28"/>
        <v>72476.21</v>
      </c>
      <c r="W115" s="190">
        <v>52472.7</v>
      </c>
      <c r="X115" s="191">
        <f t="shared" si="29"/>
        <v>124948.91</v>
      </c>
    </row>
    <row r="116" spans="1:24" ht="12.75" hidden="1" outlineLevel="1">
      <c r="A116" s="140" t="s">
        <v>945</v>
      </c>
      <c r="C116" s="142" t="s">
        <v>946</v>
      </c>
      <c r="D116" s="142" t="s">
        <v>947</v>
      </c>
      <c r="E116" s="140">
        <v>0</v>
      </c>
      <c r="F116" s="140">
        <v>60670.52</v>
      </c>
      <c r="G116" s="190">
        <f t="shared" si="23"/>
        <v>60670.52</v>
      </c>
      <c r="H116" s="191">
        <v>18188.24</v>
      </c>
      <c r="I116" s="191">
        <v>0</v>
      </c>
      <c r="J116" s="191">
        <v>0</v>
      </c>
      <c r="K116" s="191">
        <f t="shared" si="24"/>
        <v>0</v>
      </c>
      <c r="L116" s="191">
        <v>0</v>
      </c>
      <c r="M116" s="191">
        <v>0</v>
      </c>
      <c r="N116" s="191">
        <f t="shared" si="25"/>
        <v>0</v>
      </c>
      <c r="O116" s="190">
        <v>0</v>
      </c>
      <c r="P116" s="190">
        <v>0</v>
      </c>
      <c r="Q116" s="190">
        <v>0</v>
      </c>
      <c r="R116" s="190">
        <v>0</v>
      </c>
      <c r="S116" s="190">
        <f t="shared" si="26"/>
        <v>0</v>
      </c>
      <c r="T116" s="190">
        <f t="shared" si="27"/>
        <v>78858.76</v>
      </c>
      <c r="U116" s="191">
        <v>0</v>
      </c>
      <c r="V116" s="191">
        <f t="shared" si="28"/>
        <v>78858.76</v>
      </c>
      <c r="W116" s="190">
        <v>7384.65</v>
      </c>
      <c r="X116" s="191">
        <f t="shared" si="29"/>
        <v>86243.40999999999</v>
      </c>
    </row>
    <row r="117" spans="1:24" ht="12.75" hidden="1" outlineLevel="1">
      <c r="A117" s="140" t="s">
        <v>948</v>
      </c>
      <c r="C117" s="142" t="s">
        <v>949</v>
      </c>
      <c r="D117" s="142" t="s">
        <v>950</v>
      </c>
      <c r="E117" s="140">
        <v>0</v>
      </c>
      <c r="F117" s="140">
        <v>433978.51</v>
      </c>
      <c r="G117" s="190">
        <f t="shared" si="23"/>
        <v>433978.51</v>
      </c>
      <c r="H117" s="191">
        <v>30932.25</v>
      </c>
      <c r="I117" s="191">
        <v>0</v>
      </c>
      <c r="J117" s="191">
        <v>0</v>
      </c>
      <c r="K117" s="191">
        <f t="shared" si="24"/>
        <v>0</v>
      </c>
      <c r="L117" s="191">
        <v>0</v>
      </c>
      <c r="M117" s="191">
        <v>0</v>
      </c>
      <c r="N117" s="191">
        <f t="shared" si="25"/>
        <v>0</v>
      </c>
      <c r="O117" s="190">
        <v>0</v>
      </c>
      <c r="P117" s="190">
        <v>3693.56</v>
      </c>
      <c r="Q117" s="190">
        <v>0</v>
      </c>
      <c r="R117" s="190">
        <v>0</v>
      </c>
      <c r="S117" s="190">
        <f t="shared" si="26"/>
        <v>3693.56</v>
      </c>
      <c r="T117" s="190">
        <f t="shared" si="27"/>
        <v>468604.32</v>
      </c>
      <c r="U117" s="191">
        <v>0</v>
      </c>
      <c r="V117" s="191">
        <f t="shared" si="28"/>
        <v>468604.32</v>
      </c>
      <c r="W117" s="190">
        <v>31835.58</v>
      </c>
      <c r="X117" s="191">
        <f t="shared" si="29"/>
        <v>500439.9</v>
      </c>
    </row>
    <row r="118" spans="1:24" ht="12.75" hidden="1" outlineLevel="1">
      <c r="A118" s="140" t="s">
        <v>951</v>
      </c>
      <c r="C118" s="142" t="s">
        <v>952</v>
      </c>
      <c r="D118" s="142" t="s">
        <v>953</v>
      </c>
      <c r="E118" s="140">
        <v>0</v>
      </c>
      <c r="F118" s="140">
        <v>55447.94</v>
      </c>
      <c r="G118" s="190">
        <f t="shared" si="23"/>
        <v>55447.94</v>
      </c>
      <c r="H118" s="191">
        <v>31434.75</v>
      </c>
      <c r="I118" s="191">
        <v>0</v>
      </c>
      <c r="J118" s="191">
        <v>0</v>
      </c>
      <c r="K118" s="191">
        <f t="shared" si="24"/>
        <v>0</v>
      </c>
      <c r="L118" s="191">
        <v>0</v>
      </c>
      <c r="M118" s="191">
        <v>0</v>
      </c>
      <c r="N118" s="191">
        <f t="shared" si="25"/>
        <v>0</v>
      </c>
      <c r="O118" s="190">
        <v>0</v>
      </c>
      <c r="P118" s="190">
        <v>0</v>
      </c>
      <c r="Q118" s="190">
        <v>0</v>
      </c>
      <c r="R118" s="190">
        <v>0</v>
      </c>
      <c r="S118" s="190">
        <f t="shared" si="26"/>
        <v>0</v>
      </c>
      <c r="T118" s="190">
        <f t="shared" si="27"/>
        <v>86882.69</v>
      </c>
      <c r="U118" s="191">
        <v>0</v>
      </c>
      <c r="V118" s="191">
        <f t="shared" si="28"/>
        <v>86882.69</v>
      </c>
      <c r="W118" s="190">
        <v>12416.98</v>
      </c>
      <c r="X118" s="191">
        <f t="shared" si="29"/>
        <v>99299.67</v>
      </c>
    </row>
    <row r="119" spans="1:24" ht="12.75" hidden="1" outlineLevel="1">
      <c r="A119" s="140" t="s">
        <v>954</v>
      </c>
      <c r="C119" s="142" t="s">
        <v>955</v>
      </c>
      <c r="D119" s="142" t="s">
        <v>956</v>
      </c>
      <c r="E119" s="140">
        <v>0</v>
      </c>
      <c r="F119" s="140">
        <v>4093.96</v>
      </c>
      <c r="G119" s="190">
        <f t="shared" si="23"/>
        <v>4093.96</v>
      </c>
      <c r="H119" s="191">
        <v>0</v>
      </c>
      <c r="I119" s="191">
        <v>0</v>
      </c>
      <c r="J119" s="191">
        <v>0</v>
      </c>
      <c r="K119" s="191">
        <f t="shared" si="24"/>
        <v>0</v>
      </c>
      <c r="L119" s="191">
        <v>0</v>
      </c>
      <c r="M119" s="191">
        <v>0</v>
      </c>
      <c r="N119" s="191">
        <f t="shared" si="25"/>
        <v>0</v>
      </c>
      <c r="O119" s="190">
        <v>0</v>
      </c>
      <c r="P119" s="190">
        <v>0</v>
      </c>
      <c r="Q119" s="190">
        <v>0</v>
      </c>
      <c r="R119" s="190">
        <v>0</v>
      </c>
      <c r="S119" s="190">
        <f t="shared" si="26"/>
        <v>0</v>
      </c>
      <c r="T119" s="190">
        <f t="shared" si="27"/>
        <v>4093.96</v>
      </c>
      <c r="U119" s="191">
        <v>0</v>
      </c>
      <c r="V119" s="191">
        <f t="shared" si="28"/>
        <v>4093.96</v>
      </c>
      <c r="W119" s="190">
        <v>0</v>
      </c>
      <c r="X119" s="191">
        <f t="shared" si="29"/>
        <v>4093.96</v>
      </c>
    </row>
    <row r="120" spans="1:24" ht="12.75" hidden="1" outlineLevel="1">
      <c r="A120" s="140" t="s">
        <v>957</v>
      </c>
      <c r="C120" s="142" t="s">
        <v>958</v>
      </c>
      <c r="D120" s="142" t="s">
        <v>959</v>
      </c>
      <c r="E120" s="140">
        <v>0</v>
      </c>
      <c r="F120" s="140">
        <v>94568</v>
      </c>
      <c r="G120" s="190">
        <f t="shared" si="23"/>
        <v>94568</v>
      </c>
      <c r="H120" s="191">
        <v>2224.94</v>
      </c>
      <c r="I120" s="191">
        <v>0</v>
      </c>
      <c r="J120" s="191">
        <v>0</v>
      </c>
      <c r="K120" s="191">
        <f t="shared" si="24"/>
        <v>0</v>
      </c>
      <c r="L120" s="191">
        <v>0</v>
      </c>
      <c r="M120" s="191">
        <v>0</v>
      </c>
      <c r="N120" s="191">
        <f t="shared" si="25"/>
        <v>0</v>
      </c>
      <c r="O120" s="190">
        <v>0</v>
      </c>
      <c r="P120" s="190">
        <v>0</v>
      </c>
      <c r="Q120" s="190">
        <v>0</v>
      </c>
      <c r="R120" s="190">
        <v>0</v>
      </c>
      <c r="S120" s="190">
        <f t="shared" si="26"/>
        <v>0</v>
      </c>
      <c r="T120" s="190">
        <f t="shared" si="27"/>
        <v>96792.94</v>
      </c>
      <c r="U120" s="191">
        <v>0</v>
      </c>
      <c r="V120" s="191">
        <f t="shared" si="28"/>
        <v>96792.94</v>
      </c>
      <c r="W120" s="190">
        <v>36875.08</v>
      </c>
      <c r="X120" s="191">
        <f t="shared" si="29"/>
        <v>133668.02000000002</v>
      </c>
    </row>
    <row r="121" spans="1:24" ht="12.75" hidden="1" outlineLevel="1">
      <c r="A121" s="140" t="s">
        <v>960</v>
      </c>
      <c r="C121" s="142" t="s">
        <v>961</v>
      </c>
      <c r="D121" s="142" t="s">
        <v>962</v>
      </c>
      <c r="E121" s="140">
        <v>0</v>
      </c>
      <c r="F121" s="140">
        <v>215.48</v>
      </c>
      <c r="G121" s="190">
        <f t="shared" si="23"/>
        <v>215.48</v>
      </c>
      <c r="H121" s="191">
        <v>0</v>
      </c>
      <c r="I121" s="191">
        <v>0</v>
      </c>
      <c r="J121" s="191">
        <v>0</v>
      </c>
      <c r="K121" s="191">
        <f t="shared" si="24"/>
        <v>0</v>
      </c>
      <c r="L121" s="191">
        <v>0</v>
      </c>
      <c r="M121" s="191">
        <v>0</v>
      </c>
      <c r="N121" s="191">
        <f t="shared" si="25"/>
        <v>0</v>
      </c>
      <c r="O121" s="190">
        <v>0</v>
      </c>
      <c r="P121" s="190">
        <v>0</v>
      </c>
      <c r="Q121" s="190">
        <v>0</v>
      </c>
      <c r="R121" s="190">
        <v>0</v>
      </c>
      <c r="S121" s="190">
        <f t="shared" si="26"/>
        <v>0</v>
      </c>
      <c r="T121" s="190">
        <f t="shared" si="27"/>
        <v>215.48</v>
      </c>
      <c r="U121" s="191">
        <v>0</v>
      </c>
      <c r="V121" s="191">
        <f t="shared" si="28"/>
        <v>215.48</v>
      </c>
      <c r="W121" s="190">
        <v>24705.87</v>
      </c>
      <c r="X121" s="191">
        <f t="shared" si="29"/>
        <v>24921.35</v>
      </c>
    </row>
    <row r="122" spans="1:24" ht="12.75" hidden="1" outlineLevel="1">
      <c r="A122" s="140" t="s">
        <v>963</v>
      </c>
      <c r="C122" s="142" t="s">
        <v>964</v>
      </c>
      <c r="D122" s="142" t="s">
        <v>965</v>
      </c>
      <c r="E122" s="140">
        <v>0</v>
      </c>
      <c r="F122" s="140">
        <v>632.07</v>
      </c>
      <c r="G122" s="190">
        <f t="shared" si="23"/>
        <v>632.07</v>
      </c>
      <c r="H122" s="191">
        <v>0</v>
      </c>
      <c r="I122" s="191">
        <v>0</v>
      </c>
      <c r="J122" s="191">
        <v>0</v>
      </c>
      <c r="K122" s="191">
        <f t="shared" si="24"/>
        <v>0</v>
      </c>
      <c r="L122" s="191">
        <v>0</v>
      </c>
      <c r="M122" s="191">
        <v>0</v>
      </c>
      <c r="N122" s="191">
        <f t="shared" si="25"/>
        <v>0</v>
      </c>
      <c r="O122" s="190">
        <v>0</v>
      </c>
      <c r="P122" s="190">
        <v>0</v>
      </c>
      <c r="Q122" s="190">
        <v>0</v>
      </c>
      <c r="R122" s="190">
        <v>0</v>
      </c>
      <c r="S122" s="190">
        <f t="shared" si="26"/>
        <v>0</v>
      </c>
      <c r="T122" s="190">
        <f t="shared" si="27"/>
        <v>632.07</v>
      </c>
      <c r="U122" s="191">
        <v>0</v>
      </c>
      <c r="V122" s="191">
        <f t="shared" si="28"/>
        <v>632.07</v>
      </c>
      <c r="W122" s="190">
        <v>0</v>
      </c>
      <c r="X122" s="191">
        <f t="shared" si="29"/>
        <v>632.07</v>
      </c>
    </row>
    <row r="123" spans="1:24" ht="12.75" hidden="1" outlineLevel="1">
      <c r="A123" s="140" t="s">
        <v>966</v>
      </c>
      <c r="C123" s="142" t="s">
        <v>967</v>
      </c>
      <c r="D123" s="142" t="s">
        <v>968</v>
      </c>
      <c r="E123" s="140">
        <v>0</v>
      </c>
      <c r="F123" s="140">
        <v>580.45</v>
      </c>
      <c r="G123" s="190">
        <f t="shared" si="23"/>
        <v>580.45</v>
      </c>
      <c r="H123" s="191">
        <v>0</v>
      </c>
      <c r="I123" s="191">
        <v>0</v>
      </c>
      <c r="J123" s="191">
        <v>0</v>
      </c>
      <c r="K123" s="191">
        <f t="shared" si="24"/>
        <v>0</v>
      </c>
      <c r="L123" s="191">
        <v>0</v>
      </c>
      <c r="M123" s="191">
        <v>0</v>
      </c>
      <c r="N123" s="191">
        <f t="shared" si="25"/>
        <v>0</v>
      </c>
      <c r="O123" s="190">
        <v>0</v>
      </c>
      <c r="P123" s="190">
        <v>0</v>
      </c>
      <c r="Q123" s="190">
        <v>0</v>
      </c>
      <c r="R123" s="190">
        <v>0</v>
      </c>
      <c r="S123" s="190">
        <f t="shared" si="26"/>
        <v>0</v>
      </c>
      <c r="T123" s="190">
        <f t="shared" si="27"/>
        <v>580.45</v>
      </c>
      <c r="U123" s="191">
        <v>0</v>
      </c>
      <c r="V123" s="191">
        <f t="shared" si="28"/>
        <v>580.45</v>
      </c>
      <c r="W123" s="190">
        <v>0</v>
      </c>
      <c r="X123" s="191">
        <f t="shared" si="29"/>
        <v>580.45</v>
      </c>
    </row>
    <row r="124" spans="1:24" ht="12.75" hidden="1" outlineLevel="1">
      <c r="A124" s="140" t="s">
        <v>969</v>
      </c>
      <c r="C124" s="142" t="s">
        <v>970</v>
      </c>
      <c r="D124" s="142" t="s">
        <v>971</v>
      </c>
      <c r="E124" s="140">
        <v>0</v>
      </c>
      <c r="F124" s="140">
        <v>10812.94</v>
      </c>
      <c r="G124" s="190">
        <f t="shared" si="23"/>
        <v>10812.94</v>
      </c>
      <c r="H124" s="191">
        <v>0</v>
      </c>
      <c r="I124" s="191">
        <v>0</v>
      </c>
      <c r="J124" s="191">
        <v>0</v>
      </c>
      <c r="K124" s="191">
        <f t="shared" si="24"/>
        <v>0</v>
      </c>
      <c r="L124" s="191">
        <v>0</v>
      </c>
      <c r="M124" s="191">
        <v>0</v>
      </c>
      <c r="N124" s="191">
        <f t="shared" si="25"/>
        <v>0</v>
      </c>
      <c r="O124" s="190">
        <v>0</v>
      </c>
      <c r="P124" s="190">
        <v>0</v>
      </c>
      <c r="Q124" s="190">
        <v>0</v>
      </c>
      <c r="R124" s="190">
        <v>0</v>
      </c>
      <c r="S124" s="190">
        <f t="shared" si="26"/>
        <v>0</v>
      </c>
      <c r="T124" s="190">
        <f t="shared" si="27"/>
        <v>10812.94</v>
      </c>
      <c r="U124" s="191">
        <v>0</v>
      </c>
      <c r="V124" s="191">
        <f t="shared" si="28"/>
        <v>10812.94</v>
      </c>
      <c r="W124" s="190">
        <v>0</v>
      </c>
      <c r="X124" s="191">
        <f t="shared" si="29"/>
        <v>10812.94</v>
      </c>
    </row>
    <row r="125" spans="1:24" ht="12.75" hidden="1" outlineLevel="1">
      <c r="A125" s="140" t="s">
        <v>972</v>
      </c>
      <c r="C125" s="142" t="s">
        <v>973</v>
      </c>
      <c r="D125" s="142" t="s">
        <v>974</v>
      </c>
      <c r="E125" s="140">
        <v>0</v>
      </c>
      <c r="F125" s="140">
        <v>123.46</v>
      </c>
      <c r="G125" s="190">
        <f t="shared" si="23"/>
        <v>123.46</v>
      </c>
      <c r="H125" s="191">
        <v>0</v>
      </c>
      <c r="I125" s="191">
        <v>0</v>
      </c>
      <c r="J125" s="191">
        <v>0</v>
      </c>
      <c r="K125" s="191">
        <f t="shared" si="24"/>
        <v>0</v>
      </c>
      <c r="L125" s="191">
        <v>0</v>
      </c>
      <c r="M125" s="191">
        <v>0</v>
      </c>
      <c r="N125" s="191">
        <f t="shared" si="25"/>
        <v>0</v>
      </c>
      <c r="O125" s="190">
        <v>0</v>
      </c>
      <c r="P125" s="190">
        <v>0</v>
      </c>
      <c r="Q125" s="190">
        <v>0</v>
      </c>
      <c r="R125" s="190">
        <v>0</v>
      </c>
      <c r="S125" s="190">
        <f t="shared" si="26"/>
        <v>0</v>
      </c>
      <c r="T125" s="190">
        <f t="shared" si="27"/>
        <v>123.46</v>
      </c>
      <c r="U125" s="191">
        <v>0</v>
      </c>
      <c r="V125" s="191">
        <f t="shared" si="28"/>
        <v>123.46</v>
      </c>
      <c r="W125" s="190">
        <v>-2048.34</v>
      </c>
      <c r="X125" s="191">
        <f t="shared" si="29"/>
        <v>-1924.88</v>
      </c>
    </row>
    <row r="126" spans="1:24" ht="12.75" hidden="1" outlineLevel="1">
      <c r="A126" s="140" t="s">
        <v>975</v>
      </c>
      <c r="C126" s="142" t="s">
        <v>976</v>
      </c>
      <c r="D126" s="142" t="s">
        <v>977</v>
      </c>
      <c r="E126" s="140">
        <v>0</v>
      </c>
      <c r="F126" s="140">
        <v>1140.43</v>
      </c>
      <c r="G126" s="190">
        <f t="shared" si="23"/>
        <v>1140.43</v>
      </c>
      <c r="H126" s="191">
        <v>275</v>
      </c>
      <c r="I126" s="191">
        <v>0</v>
      </c>
      <c r="J126" s="191">
        <v>0</v>
      </c>
      <c r="K126" s="191">
        <f t="shared" si="24"/>
        <v>0</v>
      </c>
      <c r="L126" s="191">
        <v>0</v>
      </c>
      <c r="M126" s="191">
        <v>0</v>
      </c>
      <c r="N126" s="191">
        <f t="shared" si="25"/>
        <v>0</v>
      </c>
      <c r="O126" s="190">
        <v>0</v>
      </c>
      <c r="P126" s="190">
        <v>0</v>
      </c>
      <c r="Q126" s="190">
        <v>0</v>
      </c>
      <c r="R126" s="190">
        <v>0</v>
      </c>
      <c r="S126" s="190">
        <f t="shared" si="26"/>
        <v>0</v>
      </c>
      <c r="T126" s="190">
        <f t="shared" si="27"/>
        <v>1415.43</v>
      </c>
      <c r="U126" s="191">
        <v>0</v>
      </c>
      <c r="V126" s="191">
        <f t="shared" si="28"/>
        <v>1415.43</v>
      </c>
      <c r="W126" s="190">
        <v>0</v>
      </c>
      <c r="X126" s="191">
        <f t="shared" si="29"/>
        <v>1415.43</v>
      </c>
    </row>
    <row r="127" spans="1:24" ht="12.75" hidden="1" outlineLevel="1">
      <c r="A127" s="140" t="s">
        <v>978</v>
      </c>
      <c r="C127" s="142" t="s">
        <v>979</v>
      </c>
      <c r="D127" s="142" t="s">
        <v>980</v>
      </c>
      <c r="E127" s="140">
        <v>0</v>
      </c>
      <c r="F127" s="140">
        <v>320.56</v>
      </c>
      <c r="G127" s="190">
        <f t="shared" si="23"/>
        <v>320.56</v>
      </c>
      <c r="H127" s="191">
        <v>0</v>
      </c>
      <c r="I127" s="191">
        <v>0</v>
      </c>
      <c r="J127" s="191">
        <v>0</v>
      </c>
      <c r="K127" s="191">
        <f t="shared" si="24"/>
        <v>0</v>
      </c>
      <c r="L127" s="191">
        <v>0</v>
      </c>
      <c r="M127" s="191">
        <v>0</v>
      </c>
      <c r="N127" s="191">
        <f t="shared" si="25"/>
        <v>0</v>
      </c>
      <c r="O127" s="190">
        <v>0</v>
      </c>
      <c r="P127" s="190">
        <v>0</v>
      </c>
      <c r="Q127" s="190">
        <v>0</v>
      </c>
      <c r="R127" s="190">
        <v>0</v>
      </c>
      <c r="S127" s="190">
        <f t="shared" si="26"/>
        <v>0</v>
      </c>
      <c r="T127" s="190">
        <f t="shared" si="27"/>
        <v>320.56</v>
      </c>
      <c r="U127" s="191">
        <v>0</v>
      </c>
      <c r="V127" s="191">
        <f t="shared" si="28"/>
        <v>320.56</v>
      </c>
      <c r="W127" s="190">
        <v>0</v>
      </c>
      <c r="X127" s="191">
        <f t="shared" si="29"/>
        <v>320.56</v>
      </c>
    </row>
    <row r="128" spans="1:24" ht="12.75" hidden="1" outlineLevel="1">
      <c r="A128" s="140" t="s">
        <v>981</v>
      </c>
      <c r="C128" s="142" t="s">
        <v>982</v>
      </c>
      <c r="D128" s="142" t="s">
        <v>983</v>
      </c>
      <c r="E128" s="140">
        <v>0</v>
      </c>
      <c r="F128" s="140">
        <v>142.28</v>
      </c>
      <c r="G128" s="190">
        <f t="shared" si="23"/>
        <v>142.28</v>
      </c>
      <c r="H128" s="191">
        <v>0</v>
      </c>
      <c r="I128" s="191">
        <v>0</v>
      </c>
      <c r="J128" s="191">
        <v>0</v>
      </c>
      <c r="K128" s="191">
        <f t="shared" si="24"/>
        <v>0</v>
      </c>
      <c r="L128" s="191">
        <v>0</v>
      </c>
      <c r="M128" s="191">
        <v>0</v>
      </c>
      <c r="N128" s="191">
        <f t="shared" si="25"/>
        <v>0</v>
      </c>
      <c r="O128" s="190">
        <v>0</v>
      </c>
      <c r="P128" s="190">
        <v>0</v>
      </c>
      <c r="Q128" s="190">
        <v>0</v>
      </c>
      <c r="R128" s="190">
        <v>0</v>
      </c>
      <c r="S128" s="190">
        <f t="shared" si="26"/>
        <v>0</v>
      </c>
      <c r="T128" s="190">
        <f t="shared" si="27"/>
        <v>142.28</v>
      </c>
      <c r="U128" s="191">
        <v>0</v>
      </c>
      <c r="V128" s="191">
        <f t="shared" si="28"/>
        <v>142.28</v>
      </c>
      <c r="W128" s="190">
        <v>0</v>
      </c>
      <c r="X128" s="191">
        <f t="shared" si="29"/>
        <v>142.28</v>
      </c>
    </row>
    <row r="129" spans="1:24" ht="12.75" hidden="1" outlineLevel="1">
      <c r="A129" s="140" t="s">
        <v>984</v>
      </c>
      <c r="C129" s="142" t="s">
        <v>985</v>
      </c>
      <c r="D129" s="142" t="s">
        <v>986</v>
      </c>
      <c r="E129" s="140">
        <v>0</v>
      </c>
      <c r="F129" s="140">
        <v>85.8</v>
      </c>
      <c r="G129" s="190">
        <f t="shared" si="23"/>
        <v>85.8</v>
      </c>
      <c r="H129" s="191">
        <v>0</v>
      </c>
      <c r="I129" s="191">
        <v>0</v>
      </c>
      <c r="J129" s="191">
        <v>0</v>
      </c>
      <c r="K129" s="191">
        <f t="shared" si="24"/>
        <v>0</v>
      </c>
      <c r="L129" s="191">
        <v>0</v>
      </c>
      <c r="M129" s="191">
        <v>0</v>
      </c>
      <c r="N129" s="191">
        <f t="shared" si="25"/>
        <v>0</v>
      </c>
      <c r="O129" s="190">
        <v>0</v>
      </c>
      <c r="P129" s="190">
        <v>0</v>
      </c>
      <c r="Q129" s="190">
        <v>0</v>
      </c>
      <c r="R129" s="190">
        <v>0</v>
      </c>
      <c r="S129" s="190">
        <f t="shared" si="26"/>
        <v>0</v>
      </c>
      <c r="T129" s="190">
        <f t="shared" si="27"/>
        <v>85.8</v>
      </c>
      <c r="U129" s="191">
        <v>0</v>
      </c>
      <c r="V129" s="191">
        <f t="shared" si="28"/>
        <v>85.8</v>
      </c>
      <c r="W129" s="190">
        <v>0</v>
      </c>
      <c r="X129" s="191">
        <f t="shared" si="29"/>
        <v>85.8</v>
      </c>
    </row>
    <row r="130" spans="1:24" ht="12.75" hidden="1" outlineLevel="1">
      <c r="A130" s="140" t="s">
        <v>987</v>
      </c>
      <c r="C130" s="142" t="s">
        <v>988</v>
      </c>
      <c r="D130" s="142" t="s">
        <v>989</v>
      </c>
      <c r="E130" s="140">
        <v>0</v>
      </c>
      <c r="F130" s="140">
        <v>-2495.23</v>
      </c>
      <c r="G130" s="190">
        <f t="shared" si="23"/>
        <v>-2495.23</v>
      </c>
      <c r="H130" s="191">
        <v>0</v>
      </c>
      <c r="I130" s="191">
        <v>0</v>
      </c>
      <c r="J130" s="191">
        <v>0</v>
      </c>
      <c r="K130" s="191">
        <f t="shared" si="24"/>
        <v>0</v>
      </c>
      <c r="L130" s="191">
        <v>0</v>
      </c>
      <c r="M130" s="191">
        <v>0</v>
      </c>
      <c r="N130" s="191">
        <f t="shared" si="25"/>
        <v>0</v>
      </c>
      <c r="O130" s="190">
        <v>0</v>
      </c>
      <c r="P130" s="190">
        <v>0</v>
      </c>
      <c r="Q130" s="190">
        <v>0</v>
      </c>
      <c r="R130" s="190">
        <v>0</v>
      </c>
      <c r="S130" s="190">
        <f t="shared" si="26"/>
        <v>0</v>
      </c>
      <c r="T130" s="190">
        <f t="shared" si="27"/>
        <v>-2495.23</v>
      </c>
      <c r="U130" s="191">
        <v>0</v>
      </c>
      <c r="V130" s="191">
        <f t="shared" si="28"/>
        <v>-2495.23</v>
      </c>
      <c r="W130" s="190">
        <v>0</v>
      </c>
      <c r="X130" s="191">
        <f t="shared" si="29"/>
        <v>-2495.23</v>
      </c>
    </row>
    <row r="131" spans="1:24" ht="12.75" hidden="1" outlineLevel="1">
      <c r="A131" s="140" t="s">
        <v>990</v>
      </c>
      <c r="C131" s="142" t="s">
        <v>991</v>
      </c>
      <c r="D131" s="142" t="s">
        <v>992</v>
      </c>
      <c r="E131" s="140">
        <v>0</v>
      </c>
      <c r="F131" s="140">
        <v>203938.37</v>
      </c>
      <c r="G131" s="190">
        <f t="shared" si="23"/>
        <v>203938.37</v>
      </c>
      <c r="H131" s="191">
        <v>222059.31</v>
      </c>
      <c r="I131" s="191">
        <v>0</v>
      </c>
      <c r="J131" s="191">
        <v>0</v>
      </c>
      <c r="K131" s="191">
        <f t="shared" si="24"/>
        <v>0</v>
      </c>
      <c r="L131" s="191">
        <v>0</v>
      </c>
      <c r="M131" s="191">
        <v>0</v>
      </c>
      <c r="N131" s="191">
        <f t="shared" si="25"/>
        <v>0</v>
      </c>
      <c r="O131" s="190">
        <v>0</v>
      </c>
      <c r="P131" s="190">
        <v>0</v>
      </c>
      <c r="Q131" s="190">
        <v>0</v>
      </c>
      <c r="R131" s="190">
        <v>0</v>
      </c>
      <c r="S131" s="190">
        <f t="shared" si="26"/>
        <v>0</v>
      </c>
      <c r="T131" s="190">
        <f t="shared" si="27"/>
        <v>425997.68</v>
      </c>
      <c r="U131" s="191">
        <v>0</v>
      </c>
      <c r="V131" s="191">
        <f t="shared" si="28"/>
        <v>425997.68</v>
      </c>
      <c r="W131" s="190">
        <v>7398.38</v>
      </c>
      <c r="X131" s="191">
        <f t="shared" si="29"/>
        <v>433396.06</v>
      </c>
    </row>
    <row r="132" spans="1:24" ht="12.75" hidden="1" outlineLevel="1">
      <c r="A132" s="140" t="s">
        <v>993</v>
      </c>
      <c r="C132" s="142" t="s">
        <v>994</v>
      </c>
      <c r="D132" s="142" t="s">
        <v>995</v>
      </c>
      <c r="E132" s="140">
        <v>0</v>
      </c>
      <c r="F132" s="140">
        <v>9289.4</v>
      </c>
      <c r="G132" s="190">
        <f t="shared" si="23"/>
        <v>9289.4</v>
      </c>
      <c r="H132" s="191">
        <v>0</v>
      </c>
      <c r="I132" s="191">
        <v>0</v>
      </c>
      <c r="J132" s="191">
        <v>0</v>
      </c>
      <c r="K132" s="191">
        <f t="shared" si="24"/>
        <v>0</v>
      </c>
      <c r="L132" s="191">
        <v>0</v>
      </c>
      <c r="M132" s="191">
        <v>0</v>
      </c>
      <c r="N132" s="191">
        <f t="shared" si="25"/>
        <v>0</v>
      </c>
      <c r="O132" s="190">
        <v>0</v>
      </c>
      <c r="P132" s="190">
        <v>0</v>
      </c>
      <c r="Q132" s="190">
        <v>0</v>
      </c>
      <c r="R132" s="190">
        <v>0</v>
      </c>
      <c r="S132" s="190">
        <f t="shared" si="26"/>
        <v>0</v>
      </c>
      <c r="T132" s="190">
        <f t="shared" si="27"/>
        <v>9289.4</v>
      </c>
      <c r="U132" s="191">
        <v>0</v>
      </c>
      <c r="V132" s="191">
        <f t="shared" si="28"/>
        <v>9289.4</v>
      </c>
      <c r="W132" s="190">
        <v>0</v>
      </c>
      <c r="X132" s="191">
        <f t="shared" si="29"/>
        <v>9289.4</v>
      </c>
    </row>
    <row r="133" spans="1:24" ht="12.75" hidden="1" outlineLevel="1">
      <c r="A133" s="140" t="s">
        <v>996</v>
      </c>
      <c r="C133" s="142" t="s">
        <v>997</v>
      </c>
      <c r="D133" s="142" t="s">
        <v>998</v>
      </c>
      <c r="E133" s="140">
        <v>0</v>
      </c>
      <c r="F133" s="140">
        <v>175936</v>
      </c>
      <c r="G133" s="190">
        <f t="shared" si="23"/>
        <v>175936</v>
      </c>
      <c r="H133" s="191">
        <v>0</v>
      </c>
      <c r="I133" s="191">
        <v>0</v>
      </c>
      <c r="J133" s="191">
        <v>0</v>
      </c>
      <c r="K133" s="191">
        <f t="shared" si="24"/>
        <v>0</v>
      </c>
      <c r="L133" s="191">
        <v>0</v>
      </c>
      <c r="M133" s="191">
        <v>0</v>
      </c>
      <c r="N133" s="191">
        <f t="shared" si="25"/>
        <v>0</v>
      </c>
      <c r="O133" s="190">
        <v>0</v>
      </c>
      <c r="P133" s="190">
        <v>0</v>
      </c>
      <c r="Q133" s="190">
        <v>0</v>
      </c>
      <c r="R133" s="190">
        <v>0</v>
      </c>
      <c r="S133" s="190">
        <f t="shared" si="26"/>
        <v>0</v>
      </c>
      <c r="T133" s="190">
        <f t="shared" si="27"/>
        <v>175936</v>
      </c>
      <c r="U133" s="191">
        <v>0</v>
      </c>
      <c r="V133" s="191">
        <f t="shared" si="28"/>
        <v>175936</v>
      </c>
      <c r="W133" s="190">
        <v>0</v>
      </c>
      <c r="X133" s="191">
        <f t="shared" si="29"/>
        <v>175936</v>
      </c>
    </row>
    <row r="134" spans="1:24" ht="12.75" hidden="1" outlineLevel="1">
      <c r="A134" s="140" t="s">
        <v>999</v>
      </c>
      <c r="C134" s="142" t="s">
        <v>1000</v>
      </c>
      <c r="D134" s="142" t="s">
        <v>1001</v>
      </c>
      <c r="E134" s="140">
        <v>1106.2</v>
      </c>
      <c r="F134" s="140">
        <v>2498258.21</v>
      </c>
      <c r="G134" s="190">
        <f t="shared" si="23"/>
        <v>2499364.41</v>
      </c>
      <c r="H134" s="191">
        <v>1589291.26</v>
      </c>
      <c r="I134" s="191">
        <v>0</v>
      </c>
      <c r="J134" s="191">
        <v>0</v>
      </c>
      <c r="K134" s="191">
        <f t="shared" si="24"/>
        <v>0</v>
      </c>
      <c r="L134" s="191">
        <v>0</v>
      </c>
      <c r="M134" s="191">
        <v>0</v>
      </c>
      <c r="N134" s="191">
        <f t="shared" si="25"/>
        <v>0</v>
      </c>
      <c r="O134" s="190">
        <v>0</v>
      </c>
      <c r="P134" s="190">
        <v>0</v>
      </c>
      <c r="Q134" s="190">
        <v>0</v>
      </c>
      <c r="R134" s="190">
        <v>0</v>
      </c>
      <c r="S134" s="190">
        <f t="shared" si="26"/>
        <v>0</v>
      </c>
      <c r="T134" s="190">
        <f t="shared" si="27"/>
        <v>4088655.67</v>
      </c>
      <c r="U134" s="191">
        <v>0</v>
      </c>
      <c r="V134" s="191">
        <f t="shared" si="28"/>
        <v>4088655.67</v>
      </c>
      <c r="W134" s="190">
        <v>405626.49</v>
      </c>
      <c r="X134" s="191">
        <f t="shared" si="29"/>
        <v>4494282.16</v>
      </c>
    </row>
    <row r="135" spans="1:24" ht="12.75" hidden="1" outlineLevel="1">
      <c r="A135" s="140" t="s">
        <v>1002</v>
      </c>
      <c r="C135" s="142" t="s">
        <v>1003</v>
      </c>
      <c r="D135" s="142" t="s">
        <v>1004</v>
      </c>
      <c r="E135" s="140">
        <v>0</v>
      </c>
      <c r="F135" s="140">
        <v>150942.29</v>
      </c>
      <c r="G135" s="190">
        <f t="shared" si="23"/>
        <v>150942.29</v>
      </c>
      <c r="H135" s="191">
        <v>85000</v>
      </c>
      <c r="I135" s="191">
        <v>0</v>
      </c>
      <c r="J135" s="191">
        <v>0</v>
      </c>
      <c r="K135" s="191">
        <f t="shared" si="24"/>
        <v>0</v>
      </c>
      <c r="L135" s="191">
        <v>0</v>
      </c>
      <c r="M135" s="191">
        <v>0</v>
      </c>
      <c r="N135" s="191">
        <f t="shared" si="25"/>
        <v>0</v>
      </c>
      <c r="O135" s="190">
        <v>0</v>
      </c>
      <c r="P135" s="190">
        <v>0</v>
      </c>
      <c r="Q135" s="190">
        <v>0</v>
      </c>
      <c r="R135" s="190">
        <v>0</v>
      </c>
      <c r="S135" s="190">
        <f t="shared" si="26"/>
        <v>0</v>
      </c>
      <c r="T135" s="190">
        <f t="shared" si="27"/>
        <v>235942.29</v>
      </c>
      <c r="U135" s="191">
        <v>0</v>
      </c>
      <c r="V135" s="191">
        <f t="shared" si="28"/>
        <v>235942.29</v>
      </c>
      <c r="W135" s="190">
        <v>163146.2</v>
      </c>
      <c r="X135" s="191">
        <f t="shared" si="29"/>
        <v>399088.49</v>
      </c>
    </row>
    <row r="136" spans="1:24" ht="12.75" hidden="1" outlineLevel="1">
      <c r="A136" s="140" t="s">
        <v>1005</v>
      </c>
      <c r="C136" s="142" t="s">
        <v>1006</v>
      </c>
      <c r="D136" s="142" t="s">
        <v>1007</v>
      </c>
      <c r="E136" s="140">
        <v>0</v>
      </c>
      <c r="F136" s="140">
        <v>22795.07</v>
      </c>
      <c r="G136" s="190">
        <f aca="true" t="shared" si="30" ref="G136:G199">E136+F136</f>
        <v>22795.07</v>
      </c>
      <c r="H136" s="191">
        <v>0</v>
      </c>
      <c r="I136" s="191">
        <v>0</v>
      </c>
      <c r="J136" s="191">
        <v>0</v>
      </c>
      <c r="K136" s="191">
        <f aca="true" t="shared" si="31" ref="K136:K199">J136+I136</f>
        <v>0</v>
      </c>
      <c r="L136" s="191">
        <v>0</v>
      </c>
      <c r="M136" s="191">
        <v>0</v>
      </c>
      <c r="N136" s="191">
        <f aca="true" t="shared" si="32" ref="N136:N199">L136+M136</f>
        <v>0</v>
      </c>
      <c r="O136" s="190">
        <v>731.5</v>
      </c>
      <c r="P136" s="190">
        <v>0</v>
      </c>
      <c r="Q136" s="190">
        <v>0</v>
      </c>
      <c r="R136" s="190">
        <v>0</v>
      </c>
      <c r="S136" s="190">
        <f aca="true" t="shared" si="33" ref="S136:S199">O136+P136+Q136+R136</f>
        <v>731.5</v>
      </c>
      <c r="T136" s="190">
        <f aca="true" t="shared" si="34" ref="T136:T199">G136+H136+K136+N136+S136</f>
        <v>23526.57</v>
      </c>
      <c r="U136" s="191">
        <v>0</v>
      </c>
      <c r="V136" s="191">
        <f aca="true" t="shared" si="35" ref="V136:V199">T136+U136</f>
        <v>23526.57</v>
      </c>
      <c r="W136" s="190">
        <v>351.31</v>
      </c>
      <c r="X136" s="191">
        <f aca="true" t="shared" si="36" ref="X136:X199">V136+W136</f>
        <v>23877.88</v>
      </c>
    </row>
    <row r="137" spans="1:24" ht="12.75" hidden="1" outlineLevel="1">
      <c r="A137" s="140" t="s">
        <v>1008</v>
      </c>
      <c r="C137" s="142" t="s">
        <v>1009</v>
      </c>
      <c r="D137" s="142" t="s">
        <v>1010</v>
      </c>
      <c r="E137" s="140">
        <v>0</v>
      </c>
      <c r="F137" s="140">
        <v>325393.24</v>
      </c>
      <c r="G137" s="190">
        <f t="shared" si="30"/>
        <v>325393.24</v>
      </c>
      <c r="H137" s="191">
        <v>5415.79</v>
      </c>
      <c r="I137" s="191">
        <v>0</v>
      </c>
      <c r="J137" s="191">
        <v>0</v>
      </c>
      <c r="K137" s="191">
        <f t="shared" si="31"/>
        <v>0</v>
      </c>
      <c r="L137" s="191">
        <v>0</v>
      </c>
      <c r="M137" s="191">
        <v>0</v>
      </c>
      <c r="N137" s="191">
        <f t="shared" si="32"/>
        <v>0</v>
      </c>
      <c r="O137" s="190">
        <v>1483.94</v>
      </c>
      <c r="P137" s="190">
        <v>0</v>
      </c>
      <c r="Q137" s="190">
        <v>0</v>
      </c>
      <c r="R137" s="190">
        <v>0</v>
      </c>
      <c r="S137" s="190">
        <f t="shared" si="33"/>
        <v>1483.94</v>
      </c>
      <c r="T137" s="190">
        <f t="shared" si="34"/>
        <v>332292.97</v>
      </c>
      <c r="U137" s="191">
        <v>0</v>
      </c>
      <c r="V137" s="191">
        <f t="shared" si="35"/>
        <v>332292.97</v>
      </c>
      <c r="W137" s="190">
        <v>99.95</v>
      </c>
      <c r="X137" s="191">
        <f t="shared" si="36"/>
        <v>332392.92</v>
      </c>
    </row>
    <row r="138" spans="1:24" ht="12.75" hidden="1" outlineLevel="1">
      <c r="A138" s="140" t="s">
        <v>1011</v>
      </c>
      <c r="C138" s="142" t="s">
        <v>1012</v>
      </c>
      <c r="D138" s="142" t="s">
        <v>1013</v>
      </c>
      <c r="E138" s="140">
        <v>0</v>
      </c>
      <c r="F138" s="140">
        <v>68065.6</v>
      </c>
      <c r="G138" s="190">
        <f t="shared" si="30"/>
        <v>68065.6</v>
      </c>
      <c r="H138" s="191">
        <v>0</v>
      </c>
      <c r="I138" s="191">
        <v>0</v>
      </c>
      <c r="J138" s="191">
        <v>0</v>
      </c>
      <c r="K138" s="191">
        <f t="shared" si="31"/>
        <v>0</v>
      </c>
      <c r="L138" s="191">
        <v>0</v>
      </c>
      <c r="M138" s="191">
        <v>0</v>
      </c>
      <c r="N138" s="191">
        <f t="shared" si="32"/>
        <v>0</v>
      </c>
      <c r="O138" s="190">
        <v>0</v>
      </c>
      <c r="P138" s="190">
        <v>0</v>
      </c>
      <c r="Q138" s="190">
        <v>0</v>
      </c>
      <c r="R138" s="190">
        <v>0</v>
      </c>
      <c r="S138" s="190">
        <f t="shared" si="33"/>
        <v>0</v>
      </c>
      <c r="T138" s="190">
        <f t="shared" si="34"/>
        <v>68065.6</v>
      </c>
      <c r="U138" s="191">
        <v>0</v>
      </c>
      <c r="V138" s="191">
        <f t="shared" si="35"/>
        <v>68065.6</v>
      </c>
      <c r="W138" s="190">
        <v>4140</v>
      </c>
      <c r="X138" s="191">
        <f t="shared" si="36"/>
        <v>72205.6</v>
      </c>
    </row>
    <row r="139" spans="1:24" ht="12.75" hidden="1" outlineLevel="1">
      <c r="A139" s="140" t="s">
        <v>1014</v>
      </c>
      <c r="C139" s="142" t="s">
        <v>1015</v>
      </c>
      <c r="D139" s="142" t="s">
        <v>1016</v>
      </c>
      <c r="E139" s="140">
        <v>0</v>
      </c>
      <c r="F139" s="140">
        <v>63345.2</v>
      </c>
      <c r="G139" s="190">
        <f t="shared" si="30"/>
        <v>63345.2</v>
      </c>
      <c r="H139" s="191">
        <v>0</v>
      </c>
      <c r="I139" s="191">
        <v>0</v>
      </c>
      <c r="J139" s="191">
        <v>0</v>
      </c>
      <c r="K139" s="191">
        <f t="shared" si="31"/>
        <v>0</v>
      </c>
      <c r="L139" s="191">
        <v>0</v>
      </c>
      <c r="M139" s="191">
        <v>0</v>
      </c>
      <c r="N139" s="191">
        <f t="shared" si="32"/>
        <v>0</v>
      </c>
      <c r="O139" s="190">
        <v>0</v>
      </c>
      <c r="P139" s="190">
        <v>0</v>
      </c>
      <c r="Q139" s="190">
        <v>0</v>
      </c>
      <c r="R139" s="190">
        <v>0</v>
      </c>
      <c r="S139" s="190">
        <f t="shared" si="33"/>
        <v>0</v>
      </c>
      <c r="T139" s="190">
        <f t="shared" si="34"/>
        <v>63345.2</v>
      </c>
      <c r="U139" s="191">
        <v>0</v>
      </c>
      <c r="V139" s="191">
        <f t="shared" si="35"/>
        <v>63345.2</v>
      </c>
      <c r="W139" s="190">
        <v>0</v>
      </c>
      <c r="X139" s="191">
        <f t="shared" si="36"/>
        <v>63345.2</v>
      </c>
    </row>
    <row r="140" spans="1:24" ht="12.75" hidden="1" outlineLevel="1">
      <c r="A140" s="140" t="s">
        <v>1017</v>
      </c>
      <c r="C140" s="142" t="s">
        <v>1018</v>
      </c>
      <c r="D140" s="142" t="s">
        <v>1019</v>
      </c>
      <c r="E140" s="140">
        <v>0</v>
      </c>
      <c r="F140" s="140">
        <v>122854.89</v>
      </c>
      <c r="G140" s="190">
        <f t="shared" si="30"/>
        <v>122854.89</v>
      </c>
      <c r="H140" s="191">
        <v>-49.5</v>
      </c>
      <c r="I140" s="191">
        <v>0</v>
      </c>
      <c r="J140" s="191">
        <v>0</v>
      </c>
      <c r="K140" s="191">
        <f t="shared" si="31"/>
        <v>0</v>
      </c>
      <c r="L140" s="191">
        <v>0</v>
      </c>
      <c r="M140" s="191">
        <v>0</v>
      </c>
      <c r="N140" s="191">
        <f t="shared" si="32"/>
        <v>0</v>
      </c>
      <c r="O140" s="190">
        <v>0</v>
      </c>
      <c r="P140" s="190">
        <v>0</v>
      </c>
      <c r="Q140" s="190">
        <v>0</v>
      </c>
      <c r="R140" s="190">
        <v>0</v>
      </c>
      <c r="S140" s="190">
        <f t="shared" si="33"/>
        <v>0</v>
      </c>
      <c r="T140" s="190">
        <f t="shared" si="34"/>
        <v>122805.39</v>
      </c>
      <c r="U140" s="191">
        <v>0</v>
      </c>
      <c r="V140" s="191">
        <f t="shared" si="35"/>
        <v>122805.39</v>
      </c>
      <c r="W140" s="190">
        <v>0</v>
      </c>
      <c r="X140" s="191">
        <f t="shared" si="36"/>
        <v>122805.39</v>
      </c>
    </row>
    <row r="141" spans="1:24" ht="12.75" hidden="1" outlineLevel="1">
      <c r="A141" s="140" t="s">
        <v>1020</v>
      </c>
      <c r="C141" s="142" t="s">
        <v>1021</v>
      </c>
      <c r="D141" s="142" t="s">
        <v>1022</v>
      </c>
      <c r="E141" s="140">
        <v>0</v>
      </c>
      <c r="F141" s="140">
        <v>962935.87</v>
      </c>
      <c r="G141" s="190">
        <f t="shared" si="30"/>
        <v>962935.87</v>
      </c>
      <c r="H141" s="191">
        <v>0</v>
      </c>
      <c r="I141" s="191">
        <v>0</v>
      </c>
      <c r="J141" s="191">
        <v>0</v>
      </c>
      <c r="K141" s="191">
        <f t="shared" si="31"/>
        <v>0</v>
      </c>
      <c r="L141" s="191">
        <v>0</v>
      </c>
      <c r="M141" s="191">
        <v>0</v>
      </c>
      <c r="N141" s="191">
        <f t="shared" si="32"/>
        <v>0</v>
      </c>
      <c r="O141" s="190">
        <v>0</v>
      </c>
      <c r="P141" s="190">
        <v>0</v>
      </c>
      <c r="Q141" s="190">
        <v>0</v>
      </c>
      <c r="R141" s="190">
        <v>0</v>
      </c>
      <c r="S141" s="190">
        <f t="shared" si="33"/>
        <v>0</v>
      </c>
      <c r="T141" s="190">
        <f t="shared" si="34"/>
        <v>962935.87</v>
      </c>
      <c r="U141" s="191">
        <v>0</v>
      </c>
      <c r="V141" s="191">
        <f t="shared" si="35"/>
        <v>962935.87</v>
      </c>
      <c r="W141" s="190">
        <v>27762</v>
      </c>
      <c r="X141" s="191">
        <f t="shared" si="36"/>
        <v>990697.87</v>
      </c>
    </row>
    <row r="142" spans="1:24" ht="12.75" hidden="1" outlineLevel="1">
      <c r="A142" s="140" t="s">
        <v>1023</v>
      </c>
      <c r="C142" s="142" t="s">
        <v>1024</v>
      </c>
      <c r="D142" s="142" t="s">
        <v>1025</v>
      </c>
      <c r="E142" s="140">
        <v>0</v>
      </c>
      <c r="F142" s="140">
        <v>134967.36</v>
      </c>
      <c r="G142" s="190">
        <f t="shared" si="30"/>
        <v>134967.36</v>
      </c>
      <c r="H142" s="191">
        <v>95</v>
      </c>
      <c r="I142" s="191">
        <v>0</v>
      </c>
      <c r="J142" s="191">
        <v>0</v>
      </c>
      <c r="K142" s="191">
        <f t="shared" si="31"/>
        <v>0</v>
      </c>
      <c r="L142" s="191">
        <v>0</v>
      </c>
      <c r="M142" s="191">
        <v>0</v>
      </c>
      <c r="N142" s="191">
        <f t="shared" si="32"/>
        <v>0</v>
      </c>
      <c r="O142" s="190">
        <v>0</v>
      </c>
      <c r="P142" s="190">
        <v>0</v>
      </c>
      <c r="Q142" s="190">
        <v>0</v>
      </c>
      <c r="R142" s="190">
        <v>0</v>
      </c>
      <c r="S142" s="190">
        <f t="shared" si="33"/>
        <v>0</v>
      </c>
      <c r="T142" s="190">
        <f t="shared" si="34"/>
        <v>135062.36</v>
      </c>
      <c r="U142" s="191">
        <v>0</v>
      </c>
      <c r="V142" s="191">
        <f t="shared" si="35"/>
        <v>135062.36</v>
      </c>
      <c r="W142" s="190">
        <v>0</v>
      </c>
      <c r="X142" s="191">
        <f t="shared" si="36"/>
        <v>135062.36</v>
      </c>
    </row>
    <row r="143" spans="1:24" ht="12.75" hidden="1" outlineLevel="1">
      <c r="A143" s="140" t="s">
        <v>1026</v>
      </c>
      <c r="C143" s="142" t="s">
        <v>1027</v>
      </c>
      <c r="D143" s="142" t="s">
        <v>1028</v>
      </c>
      <c r="E143" s="140">
        <v>0</v>
      </c>
      <c r="F143" s="140">
        <v>129727.38</v>
      </c>
      <c r="G143" s="190">
        <f t="shared" si="30"/>
        <v>129727.38</v>
      </c>
      <c r="H143" s="191">
        <v>0</v>
      </c>
      <c r="I143" s="191">
        <v>0</v>
      </c>
      <c r="J143" s="191">
        <v>0</v>
      </c>
      <c r="K143" s="191">
        <f t="shared" si="31"/>
        <v>0</v>
      </c>
      <c r="L143" s="191">
        <v>0</v>
      </c>
      <c r="M143" s="191">
        <v>0</v>
      </c>
      <c r="N143" s="191">
        <f t="shared" si="32"/>
        <v>0</v>
      </c>
      <c r="O143" s="190">
        <v>17844.22</v>
      </c>
      <c r="P143" s="190">
        <v>0</v>
      </c>
      <c r="Q143" s="190">
        <v>0</v>
      </c>
      <c r="R143" s="190">
        <v>0</v>
      </c>
      <c r="S143" s="190">
        <f t="shared" si="33"/>
        <v>17844.22</v>
      </c>
      <c r="T143" s="190">
        <f t="shared" si="34"/>
        <v>147571.6</v>
      </c>
      <c r="U143" s="191">
        <v>0</v>
      </c>
      <c r="V143" s="191">
        <f t="shared" si="35"/>
        <v>147571.6</v>
      </c>
      <c r="W143" s="190">
        <v>1371.4</v>
      </c>
      <c r="X143" s="191">
        <f t="shared" si="36"/>
        <v>148943</v>
      </c>
    </row>
    <row r="144" spans="1:24" ht="12.75" hidden="1" outlineLevel="1">
      <c r="A144" s="140" t="s">
        <v>1029</v>
      </c>
      <c r="C144" s="142" t="s">
        <v>1030</v>
      </c>
      <c r="D144" s="142" t="s">
        <v>1031</v>
      </c>
      <c r="E144" s="140">
        <v>0</v>
      </c>
      <c r="F144" s="140">
        <v>48035.51</v>
      </c>
      <c r="G144" s="190">
        <f t="shared" si="30"/>
        <v>48035.51</v>
      </c>
      <c r="H144" s="191">
        <v>0</v>
      </c>
      <c r="I144" s="191">
        <v>0</v>
      </c>
      <c r="J144" s="191">
        <v>0</v>
      </c>
      <c r="K144" s="191">
        <f t="shared" si="31"/>
        <v>0</v>
      </c>
      <c r="L144" s="191">
        <v>0</v>
      </c>
      <c r="M144" s="191">
        <v>0</v>
      </c>
      <c r="N144" s="191">
        <f t="shared" si="32"/>
        <v>0</v>
      </c>
      <c r="O144" s="190">
        <v>0</v>
      </c>
      <c r="P144" s="190">
        <v>0</v>
      </c>
      <c r="Q144" s="190">
        <v>0</v>
      </c>
      <c r="R144" s="190">
        <v>0</v>
      </c>
      <c r="S144" s="190">
        <f t="shared" si="33"/>
        <v>0</v>
      </c>
      <c r="T144" s="190">
        <f t="shared" si="34"/>
        <v>48035.51</v>
      </c>
      <c r="U144" s="191">
        <v>0</v>
      </c>
      <c r="V144" s="191">
        <f t="shared" si="35"/>
        <v>48035.51</v>
      </c>
      <c r="W144" s="190">
        <v>0</v>
      </c>
      <c r="X144" s="191">
        <f t="shared" si="36"/>
        <v>48035.51</v>
      </c>
    </row>
    <row r="145" spans="1:24" ht="12.75" hidden="1" outlineLevel="1">
      <c r="A145" s="140" t="s">
        <v>1032</v>
      </c>
      <c r="C145" s="142" t="s">
        <v>1033</v>
      </c>
      <c r="D145" s="142" t="s">
        <v>1034</v>
      </c>
      <c r="E145" s="140">
        <v>0</v>
      </c>
      <c r="F145" s="140">
        <v>48501.64</v>
      </c>
      <c r="G145" s="190">
        <f t="shared" si="30"/>
        <v>48501.64</v>
      </c>
      <c r="H145" s="191">
        <v>333612.65</v>
      </c>
      <c r="I145" s="191">
        <v>0</v>
      </c>
      <c r="J145" s="191">
        <v>0</v>
      </c>
      <c r="K145" s="191">
        <f t="shared" si="31"/>
        <v>0</v>
      </c>
      <c r="L145" s="191">
        <v>0</v>
      </c>
      <c r="M145" s="191">
        <v>0</v>
      </c>
      <c r="N145" s="191">
        <f t="shared" si="32"/>
        <v>0</v>
      </c>
      <c r="O145" s="190">
        <v>42892.87</v>
      </c>
      <c r="P145" s="190">
        <v>0</v>
      </c>
      <c r="Q145" s="190">
        <v>0</v>
      </c>
      <c r="R145" s="190">
        <v>0</v>
      </c>
      <c r="S145" s="190">
        <f t="shared" si="33"/>
        <v>42892.87</v>
      </c>
      <c r="T145" s="190">
        <f t="shared" si="34"/>
        <v>425007.16000000003</v>
      </c>
      <c r="U145" s="191">
        <v>0</v>
      </c>
      <c r="V145" s="191">
        <f t="shared" si="35"/>
        <v>425007.16000000003</v>
      </c>
      <c r="W145" s="190">
        <v>0</v>
      </c>
      <c r="X145" s="191">
        <f t="shared" si="36"/>
        <v>425007.16000000003</v>
      </c>
    </row>
    <row r="146" spans="1:24" ht="12.75" hidden="1" outlineLevel="1">
      <c r="A146" s="140" t="s">
        <v>1035</v>
      </c>
      <c r="C146" s="142" t="s">
        <v>1036</v>
      </c>
      <c r="D146" s="142" t="s">
        <v>1037</v>
      </c>
      <c r="E146" s="140">
        <v>0</v>
      </c>
      <c r="F146" s="140">
        <v>127991.92</v>
      </c>
      <c r="G146" s="190">
        <f t="shared" si="30"/>
        <v>127991.92</v>
      </c>
      <c r="H146" s="191">
        <v>0</v>
      </c>
      <c r="I146" s="191">
        <v>0</v>
      </c>
      <c r="J146" s="191">
        <v>0</v>
      </c>
      <c r="K146" s="191">
        <f t="shared" si="31"/>
        <v>0</v>
      </c>
      <c r="L146" s="191">
        <v>0</v>
      </c>
      <c r="M146" s="191">
        <v>0</v>
      </c>
      <c r="N146" s="191">
        <f t="shared" si="32"/>
        <v>0</v>
      </c>
      <c r="O146" s="190">
        <v>0</v>
      </c>
      <c r="P146" s="190">
        <v>17796.05</v>
      </c>
      <c r="Q146" s="190">
        <v>0</v>
      </c>
      <c r="R146" s="190">
        <v>0</v>
      </c>
      <c r="S146" s="190">
        <f t="shared" si="33"/>
        <v>17796.05</v>
      </c>
      <c r="T146" s="190">
        <f t="shared" si="34"/>
        <v>145787.97</v>
      </c>
      <c r="U146" s="191">
        <v>0</v>
      </c>
      <c r="V146" s="191">
        <f t="shared" si="35"/>
        <v>145787.97</v>
      </c>
      <c r="W146" s="190">
        <v>0</v>
      </c>
      <c r="X146" s="191">
        <f t="shared" si="36"/>
        <v>145787.97</v>
      </c>
    </row>
    <row r="147" spans="1:24" ht="12.75" hidden="1" outlineLevel="1">
      <c r="A147" s="140" t="s">
        <v>1038</v>
      </c>
      <c r="C147" s="142" t="s">
        <v>1039</v>
      </c>
      <c r="D147" s="142" t="s">
        <v>1040</v>
      </c>
      <c r="E147" s="140">
        <v>0</v>
      </c>
      <c r="F147" s="140">
        <v>54.12</v>
      </c>
      <c r="G147" s="190">
        <f t="shared" si="30"/>
        <v>54.12</v>
      </c>
      <c r="H147" s="191">
        <v>0</v>
      </c>
      <c r="I147" s="191">
        <v>0</v>
      </c>
      <c r="J147" s="191">
        <v>0</v>
      </c>
      <c r="K147" s="191">
        <f t="shared" si="31"/>
        <v>0</v>
      </c>
      <c r="L147" s="191">
        <v>0</v>
      </c>
      <c r="M147" s="191">
        <v>0</v>
      </c>
      <c r="N147" s="191">
        <f t="shared" si="32"/>
        <v>0</v>
      </c>
      <c r="O147" s="190">
        <v>0</v>
      </c>
      <c r="P147" s="190">
        <v>0</v>
      </c>
      <c r="Q147" s="190">
        <v>0</v>
      </c>
      <c r="R147" s="190">
        <v>0</v>
      </c>
      <c r="S147" s="190">
        <f t="shared" si="33"/>
        <v>0</v>
      </c>
      <c r="T147" s="190">
        <f t="shared" si="34"/>
        <v>54.12</v>
      </c>
      <c r="U147" s="191">
        <v>0</v>
      </c>
      <c r="V147" s="191">
        <f t="shared" si="35"/>
        <v>54.12</v>
      </c>
      <c r="W147" s="190">
        <v>0</v>
      </c>
      <c r="X147" s="191">
        <f t="shared" si="36"/>
        <v>54.12</v>
      </c>
    </row>
    <row r="148" spans="1:24" ht="12.75" hidden="1" outlineLevel="1">
      <c r="A148" s="140" t="s">
        <v>1041</v>
      </c>
      <c r="C148" s="142" t="s">
        <v>1042</v>
      </c>
      <c r="D148" s="142" t="s">
        <v>1043</v>
      </c>
      <c r="E148" s="140">
        <v>0</v>
      </c>
      <c r="F148" s="140">
        <v>19506.22</v>
      </c>
      <c r="G148" s="190">
        <f t="shared" si="30"/>
        <v>19506.22</v>
      </c>
      <c r="H148" s="191">
        <v>152.28</v>
      </c>
      <c r="I148" s="191">
        <v>0</v>
      </c>
      <c r="J148" s="191">
        <v>0</v>
      </c>
      <c r="K148" s="191">
        <f t="shared" si="31"/>
        <v>0</v>
      </c>
      <c r="L148" s="191">
        <v>0</v>
      </c>
      <c r="M148" s="191">
        <v>0</v>
      </c>
      <c r="N148" s="191">
        <f t="shared" si="32"/>
        <v>0</v>
      </c>
      <c r="O148" s="190">
        <v>0</v>
      </c>
      <c r="P148" s="190">
        <v>0</v>
      </c>
      <c r="Q148" s="190">
        <v>0</v>
      </c>
      <c r="R148" s="190">
        <v>0</v>
      </c>
      <c r="S148" s="190">
        <f t="shared" si="33"/>
        <v>0</v>
      </c>
      <c r="T148" s="190">
        <f t="shared" si="34"/>
        <v>19658.5</v>
      </c>
      <c r="U148" s="191">
        <v>0</v>
      </c>
      <c r="V148" s="191">
        <f t="shared" si="35"/>
        <v>19658.5</v>
      </c>
      <c r="W148" s="190">
        <v>470.5</v>
      </c>
      <c r="X148" s="191">
        <f t="shared" si="36"/>
        <v>20129</v>
      </c>
    </row>
    <row r="149" spans="1:24" ht="12.75" hidden="1" outlineLevel="1">
      <c r="A149" s="140" t="s">
        <v>1044</v>
      </c>
      <c r="C149" s="142" t="s">
        <v>1045</v>
      </c>
      <c r="D149" s="142" t="s">
        <v>1046</v>
      </c>
      <c r="E149" s="140">
        <v>0</v>
      </c>
      <c r="F149" s="140">
        <v>1137101.44</v>
      </c>
      <c r="G149" s="190">
        <f t="shared" si="30"/>
        <v>1137101.44</v>
      </c>
      <c r="H149" s="191">
        <v>426637.91</v>
      </c>
      <c r="I149" s="191">
        <v>0</v>
      </c>
      <c r="J149" s="191">
        <v>0</v>
      </c>
      <c r="K149" s="191">
        <f t="shared" si="31"/>
        <v>0</v>
      </c>
      <c r="L149" s="191">
        <v>0</v>
      </c>
      <c r="M149" s="191">
        <v>0</v>
      </c>
      <c r="N149" s="191">
        <f t="shared" si="32"/>
        <v>0</v>
      </c>
      <c r="O149" s="190">
        <v>50.76</v>
      </c>
      <c r="P149" s="190">
        <v>5465</v>
      </c>
      <c r="Q149" s="190">
        <v>0</v>
      </c>
      <c r="R149" s="190">
        <v>0</v>
      </c>
      <c r="S149" s="190">
        <f t="shared" si="33"/>
        <v>5515.76</v>
      </c>
      <c r="T149" s="190">
        <f t="shared" si="34"/>
        <v>1569255.1099999999</v>
      </c>
      <c r="U149" s="191">
        <v>0</v>
      </c>
      <c r="V149" s="191">
        <f t="shared" si="35"/>
        <v>1569255.1099999999</v>
      </c>
      <c r="W149" s="190">
        <v>302772.76</v>
      </c>
      <c r="X149" s="191">
        <f t="shared" si="36"/>
        <v>1872027.8699999999</v>
      </c>
    </row>
    <row r="150" spans="1:24" ht="12.75" hidden="1" outlineLevel="1">
      <c r="A150" s="140" t="s">
        <v>1047</v>
      </c>
      <c r="C150" s="142" t="s">
        <v>1048</v>
      </c>
      <c r="D150" s="142" t="s">
        <v>1049</v>
      </c>
      <c r="E150" s="140">
        <v>0</v>
      </c>
      <c r="F150" s="140">
        <v>12152.65</v>
      </c>
      <c r="G150" s="190">
        <f t="shared" si="30"/>
        <v>12152.65</v>
      </c>
      <c r="H150" s="191">
        <v>0</v>
      </c>
      <c r="I150" s="191">
        <v>0</v>
      </c>
      <c r="J150" s="191">
        <v>0</v>
      </c>
      <c r="K150" s="191">
        <f t="shared" si="31"/>
        <v>0</v>
      </c>
      <c r="L150" s="191">
        <v>0</v>
      </c>
      <c r="M150" s="191">
        <v>0</v>
      </c>
      <c r="N150" s="191">
        <f t="shared" si="32"/>
        <v>0</v>
      </c>
      <c r="O150" s="190">
        <v>0</v>
      </c>
      <c r="P150" s="190">
        <v>0</v>
      </c>
      <c r="Q150" s="190">
        <v>0</v>
      </c>
      <c r="R150" s="190">
        <v>0</v>
      </c>
      <c r="S150" s="190">
        <f t="shared" si="33"/>
        <v>0</v>
      </c>
      <c r="T150" s="190">
        <f t="shared" si="34"/>
        <v>12152.65</v>
      </c>
      <c r="U150" s="191">
        <v>0</v>
      </c>
      <c r="V150" s="191">
        <f t="shared" si="35"/>
        <v>12152.65</v>
      </c>
      <c r="W150" s="190">
        <v>0</v>
      </c>
      <c r="X150" s="191">
        <f t="shared" si="36"/>
        <v>12152.65</v>
      </c>
    </row>
    <row r="151" spans="1:24" ht="12.75" hidden="1" outlineLevel="1">
      <c r="A151" s="140" t="s">
        <v>1050</v>
      </c>
      <c r="C151" s="142" t="s">
        <v>1051</v>
      </c>
      <c r="D151" s="142" t="s">
        <v>1052</v>
      </c>
      <c r="E151" s="140">
        <v>0</v>
      </c>
      <c r="F151" s="140">
        <v>800</v>
      </c>
      <c r="G151" s="190">
        <f t="shared" si="30"/>
        <v>800</v>
      </c>
      <c r="H151" s="191">
        <v>0</v>
      </c>
      <c r="I151" s="191">
        <v>0</v>
      </c>
      <c r="J151" s="191">
        <v>0</v>
      </c>
      <c r="K151" s="191">
        <f t="shared" si="31"/>
        <v>0</v>
      </c>
      <c r="L151" s="191">
        <v>0</v>
      </c>
      <c r="M151" s="191">
        <v>0</v>
      </c>
      <c r="N151" s="191">
        <f t="shared" si="32"/>
        <v>0</v>
      </c>
      <c r="O151" s="190">
        <v>0</v>
      </c>
      <c r="P151" s="190">
        <v>0</v>
      </c>
      <c r="Q151" s="190">
        <v>0</v>
      </c>
      <c r="R151" s="190">
        <v>0</v>
      </c>
      <c r="S151" s="190">
        <f t="shared" si="33"/>
        <v>0</v>
      </c>
      <c r="T151" s="190">
        <f t="shared" si="34"/>
        <v>800</v>
      </c>
      <c r="U151" s="191">
        <v>0</v>
      </c>
      <c r="V151" s="191">
        <f t="shared" si="35"/>
        <v>800</v>
      </c>
      <c r="W151" s="190">
        <v>0</v>
      </c>
      <c r="X151" s="191">
        <f t="shared" si="36"/>
        <v>800</v>
      </c>
    </row>
    <row r="152" spans="1:24" ht="12.75" hidden="1" outlineLevel="1">
      <c r="A152" s="140" t="s">
        <v>1053</v>
      </c>
      <c r="C152" s="142" t="s">
        <v>1054</v>
      </c>
      <c r="D152" s="142" t="s">
        <v>1055</v>
      </c>
      <c r="E152" s="140">
        <v>0</v>
      </c>
      <c r="F152" s="140">
        <v>-3103.2</v>
      </c>
      <c r="G152" s="190">
        <f t="shared" si="30"/>
        <v>-3103.2</v>
      </c>
      <c r="H152" s="191">
        <v>0</v>
      </c>
      <c r="I152" s="191">
        <v>0</v>
      </c>
      <c r="J152" s="191">
        <v>0</v>
      </c>
      <c r="K152" s="191">
        <f t="shared" si="31"/>
        <v>0</v>
      </c>
      <c r="L152" s="191">
        <v>0</v>
      </c>
      <c r="M152" s="191">
        <v>0</v>
      </c>
      <c r="N152" s="191">
        <f t="shared" si="32"/>
        <v>0</v>
      </c>
      <c r="O152" s="190">
        <v>0</v>
      </c>
      <c r="P152" s="190">
        <v>0</v>
      </c>
      <c r="Q152" s="190">
        <v>0</v>
      </c>
      <c r="R152" s="190">
        <v>0</v>
      </c>
      <c r="S152" s="190">
        <f t="shared" si="33"/>
        <v>0</v>
      </c>
      <c r="T152" s="190">
        <f t="shared" si="34"/>
        <v>-3103.2</v>
      </c>
      <c r="U152" s="191">
        <v>0</v>
      </c>
      <c r="V152" s="191">
        <f t="shared" si="35"/>
        <v>-3103.2</v>
      </c>
      <c r="W152" s="190">
        <v>0</v>
      </c>
      <c r="X152" s="191">
        <f t="shared" si="36"/>
        <v>-3103.2</v>
      </c>
    </row>
    <row r="153" spans="1:24" ht="12.75" hidden="1" outlineLevel="1">
      <c r="A153" s="140" t="s">
        <v>1056</v>
      </c>
      <c r="C153" s="142" t="s">
        <v>1057</v>
      </c>
      <c r="D153" s="142" t="s">
        <v>1058</v>
      </c>
      <c r="E153" s="140">
        <v>0</v>
      </c>
      <c r="F153" s="140">
        <v>231.12</v>
      </c>
      <c r="G153" s="190">
        <f t="shared" si="30"/>
        <v>231.12</v>
      </c>
      <c r="H153" s="191">
        <v>0</v>
      </c>
      <c r="I153" s="191">
        <v>0</v>
      </c>
      <c r="J153" s="191">
        <v>0</v>
      </c>
      <c r="K153" s="191">
        <f t="shared" si="31"/>
        <v>0</v>
      </c>
      <c r="L153" s="191">
        <v>0</v>
      </c>
      <c r="M153" s="191">
        <v>0</v>
      </c>
      <c r="N153" s="191">
        <f t="shared" si="32"/>
        <v>0</v>
      </c>
      <c r="O153" s="190">
        <v>0</v>
      </c>
      <c r="P153" s="190">
        <v>0</v>
      </c>
      <c r="Q153" s="190">
        <v>0</v>
      </c>
      <c r="R153" s="190">
        <v>0</v>
      </c>
      <c r="S153" s="190">
        <f t="shared" si="33"/>
        <v>0</v>
      </c>
      <c r="T153" s="190">
        <f t="shared" si="34"/>
        <v>231.12</v>
      </c>
      <c r="U153" s="191">
        <v>0</v>
      </c>
      <c r="V153" s="191">
        <f t="shared" si="35"/>
        <v>231.12</v>
      </c>
      <c r="W153" s="190">
        <v>0</v>
      </c>
      <c r="X153" s="191">
        <f t="shared" si="36"/>
        <v>231.12</v>
      </c>
    </row>
    <row r="154" spans="1:24" ht="12.75" hidden="1" outlineLevel="1">
      <c r="A154" s="140" t="s">
        <v>1059</v>
      </c>
      <c r="C154" s="142" t="s">
        <v>1060</v>
      </c>
      <c r="D154" s="142" t="s">
        <v>1061</v>
      </c>
      <c r="E154" s="140">
        <v>0</v>
      </c>
      <c r="F154" s="140">
        <v>2725.97</v>
      </c>
      <c r="G154" s="190">
        <f t="shared" si="30"/>
        <v>2725.97</v>
      </c>
      <c r="H154" s="191">
        <v>36475</v>
      </c>
      <c r="I154" s="191">
        <v>0</v>
      </c>
      <c r="J154" s="191">
        <v>0</v>
      </c>
      <c r="K154" s="191">
        <f t="shared" si="31"/>
        <v>0</v>
      </c>
      <c r="L154" s="191">
        <v>0</v>
      </c>
      <c r="M154" s="191">
        <v>0</v>
      </c>
      <c r="N154" s="191">
        <f t="shared" si="32"/>
        <v>0</v>
      </c>
      <c r="O154" s="190">
        <v>0</v>
      </c>
      <c r="P154" s="190">
        <v>0</v>
      </c>
      <c r="Q154" s="190">
        <v>0</v>
      </c>
      <c r="R154" s="190">
        <v>0</v>
      </c>
      <c r="S154" s="190">
        <f t="shared" si="33"/>
        <v>0</v>
      </c>
      <c r="T154" s="190">
        <f t="shared" si="34"/>
        <v>39200.97</v>
      </c>
      <c r="U154" s="191">
        <v>0</v>
      </c>
      <c r="V154" s="191">
        <f t="shared" si="35"/>
        <v>39200.97</v>
      </c>
      <c r="W154" s="190">
        <v>0</v>
      </c>
      <c r="X154" s="191">
        <f t="shared" si="36"/>
        <v>39200.97</v>
      </c>
    </row>
    <row r="155" spans="1:24" ht="12.75" hidden="1" outlineLevel="1">
      <c r="A155" s="140" t="s">
        <v>1062</v>
      </c>
      <c r="C155" s="142" t="s">
        <v>1063</v>
      </c>
      <c r="D155" s="142" t="s">
        <v>1064</v>
      </c>
      <c r="E155" s="140">
        <v>0</v>
      </c>
      <c r="F155" s="140">
        <v>4651.09</v>
      </c>
      <c r="G155" s="190">
        <f t="shared" si="30"/>
        <v>4651.09</v>
      </c>
      <c r="H155" s="191">
        <v>0</v>
      </c>
      <c r="I155" s="191">
        <v>0</v>
      </c>
      <c r="J155" s="191">
        <v>0</v>
      </c>
      <c r="K155" s="191">
        <f t="shared" si="31"/>
        <v>0</v>
      </c>
      <c r="L155" s="191">
        <v>0</v>
      </c>
      <c r="M155" s="191">
        <v>0</v>
      </c>
      <c r="N155" s="191">
        <f t="shared" si="32"/>
        <v>0</v>
      </c>
      <c r="O155" s="190">
        <v>0</v>
      </c>
      <c r="P155" s="190">
        <v>0</v>
      </c>
      <c r="Q155" s="190">
        <v>0</v>
      </c>
      <c r="R155" s="190">
        <v>0</v>
      </c>
      <c r="S155" s="190">
        <f t="shared" si="33"/>
        <v>0</v>
      </c>
      <c r="T155" s="190">
        <f t="shared" si="34"/>
        <v>4651.09</v>
      </c>
      <c r="U155" s="191">
        <v>0</v>
      </c>
      <c r="V155" s="191">
        <f t="shared" si="35"/>
        <v>4651.09</v>
      </c>
      <c r="W155" s="190">
        <v>0</v>
      </c>
      <c r="X155" s="191">
        <f t="shared" si="36"/>
        <v>4651.09</v>
      </c>
    </row>
    <row r="156" spans="1:24" ht="12.75" hidden="1" outlineLevel="1">
      <c r="A156" s="140" t="s">
        <v>1065</v>
      </c>
      <c r="C156" s="142" t="s">
        <v>1066</v>
      </c>
      <c r="D156" s="142" t="s">
        <v>1067</v>
      </c>
      <c r="E156" s="140">
        <v>0</v>
      </c>
      <c r="F156" s="140">
        <v>5.34</v>
      </c>
      <c r="G156" s="190">
        <f t="shared" si="30"/>
        <v>5.34</v>
      </c>
      <c r="H156" s="191">
        <v>0</v>
      </c>
      <c r="I156" s="191">
        <v>0</v>
      </c>
      <c r="J156" s="191">
        <v>0</v>
      </c>
      <c r="K156" s="191">
        <f t="shared" si="31"/>
        <v>0</v>
      </c>
      <c r="L156" s="191">
        <v>0</v>
      </c>
      <c r="M156" s="191">
        <v>0</v>
      </c>
      <c r="N156" s="191">
        <f t="shared" si="32"/>
        <v>0</v>
      </c>
      <c r="O156" s="190">
        <v>0</v>
      </c>
      <c r="P156" s="190">
        <v>0</v>
      </c>
      <c r="Q156" s="190">
        <v>0</v>
      </c>
      <c r="R156" s="190">
        <v>0</v>
      </c>
      <c r="S156" s="190">
        <f t="shared" si="33"/>
        <v>0</v>
      </c>
      <c r="T156" s="190">
        <f t="shared" si="34"/>
        <v>5.34</v>
      </c>
      <c r="U156" s="191">
        <v>0</v>
      </c>
      <c r="V156" s="191">
        <f t="shared" si="35"/>
        <v>5.34</v>
      </c>
      <c r="W156" s="190">
        <v>0</v>
      </c>
      <c r="X156" s="191">
        <f t="shared" si="36"/>
        <v>5.34</v>
      </c>
    </row>
    <row r="157" spans="1:24" ht="12.75" hidden="1" outlineLevel="1">
      <c r="A157" s="140" t="s">
        <v>1068</v>
      </c>
      <c r="C157" s="142" t="s">
        <v>1069</v>
      </c>
      <c r="D157" s="142" t="s">
        <v>1070</v>
      </c>
      <c r="E157" s="140">
        <v>0</v>
      </c>
      <c r="F157" s="140">
        <v>0</v>
      </c>
      <c r="G157" s="190">
        <f t="shared" si="30"/>
        <v>0</v>
      </c>
      <c r="H157" s="191">
        <v>0</v>
      </c>
      <c r="I157" s="191">
        <v>0</v>
      </c>
      <c r="J157" s="191">
        <v>0</v>
      </c>
      <c r="K157" s="191">
        <f t="shared" si="31"/>
        <v>0</v>
      </c>
      <c r="L157" s="191">
        <v>0</v>
      </c>
      <c r="M157" s="191">
        <v>0</v>
      </c>
      <c r="N157" s="191">
        <f t="shared" si="32"/>
        <v>0</v>
      </c>
      <c r="O157" s="190">
        <v>0</v>
      </c>
      <c r="P157" s="190">
        <v>0</v>
      </c>
      <c r="Q157" s="190">
        <v>0</v>
      </c>
      <c r="R157" s="190">
        <v>0</v>
      </c>
      <c r="S157" s="190">
        <f t="shared" si="33"/>
        <v>0</v>
      </c>
      <c r="T157" s="190">
        <f t="shared" si="34"/>
        <v>0</v>
      </c>
      <c r="U157" s="191">
        <v>0</v>
      </c>
      <c r="V157" s="191">
        <f t="shared" si="35"/>
        <v>0</v>
      </c>
      <c r="W157" s="190">
        <v>5000</v>
      </c>
      <c r="X157" s="191">
        <f t="shared" si="36"/>
        <v>5000</v>
      </c>
    </row>
    <row r="158" spans="1:24" ht="12.75" hidden="1" outlineLevel="1">
      <c r="A158" s="140" t="s">
        <v>1071</v>
      </c>
      <c r="C158" s="142" t="s">
        <v>1072</v>
      </c>
      <c r="D158" s="142" t="s">
        <v>1073</v>
      </c>
      <c r="E158" s="140">
        <v>0</v>
      </c>
      <c r="F158" s="140">
        <v>802051.12</v>
      </c>
      <c r="G158" s="190">
        <f t="shared" si="30"/>
        <v>802051.12</v>
      </c>
      <c r="H158" s="191">
        <v>33686.86</v>
      </c>
      <c r="I158" s="191">
        <v>0</v>
      </c>
      <c r="J158" s="191">
        <v>0</v>
      </c>
      <c r="K158" s="191">
        <f t="shared" si="31"/>
        <v>0</v>
      </c>
      <c r="L158" s="191">
        <v>0</v>
      </c>
      <c r="M158" s="191">
        <v>0</v>
      </c>
      <c r="N158" s="191">
        <f t="shared" si="32"/>
        <v>0</v>
      </c>
      <c r="O158" s="190">
        <v>0</v>
      </c>
      <c r="P158" s="190">
        <v>0</v>
      </c>
      <c r="Q158" s="190">
        <v>0</v>
      </c>
      <c r="R158" s="190">
        <v>0</v>
      </c>
      <c r="S158" s="190">
        <f t="shared" si="33"/>
        <v>0</v>
      </c>
      <c r="T158" s="190">
        <f t="shared" si="34"/>
        <v>835737.98</v>
      </c>
      <c r="U158" s="191">
        <v>0</v>
      </c>
      <c r="V158" s="191">
        <f t="shared" si="35"/>
        <v>835737.98</v>
      </c>
      <c r="W158" s="190">
        <v>45650</v>
      </c>
      <c r="X158" s="191">
        <f t="shared" si="36"/>
        <v>881387.98</v>
      </c>
    </row>
    <row r="159" spans="1:24" ht="12.75" hidden="1" outlineLevel="1">
      <c r="A159" s="140" t="s">
        <v>1074</v>
      </c>
      <c r="C159" s="142" t="s">
        <v>1075</v>
      </c>
      <c r="D159" s="142" t="s">
        <v>1076</v>
      </c>
      <c r="E159" s="140">
        <v>0</v>
      </c>
      <c r="F159" s="140">
        <v>558688.75</v>
      </c>
      <c r="G159" s="190">
        <f t="shared" si="30"/>
        <v>558688.75</v>
      </c>
      <c r="H159" s="191">
        <v>5086.4</v>
      </c>
      <c r="I159" s="191">
        <v>0</v>
      </c>
      <c r="J159" s="191">
        <v>0</v>
      </c>
      <c r="K159" s="191">
        <f t="shared" si="31"/>
        <v>0</v>
      </c>
      <c r="L159" s="191">
        <v>0</v>
      </c>
      <c r="M159" s="191">
        <v>0</v>
      </c>
      <c r="N159" s="191">
        <f t="shared" si="32"/>
        <v>0</v>
      </c>
      <c r="O159" s="190">
        <v>0</v>
      </c>
      <c r="P159" s="190">
        <v>0</v>
      </c>
      <c r="Q159" s="190">
        <v>0</v>
      </c>
      <c r="R159" s="190">
        <v>0</v>
      </c>
      <c r="S159" s="190">
        <f t="shared" si="33"/>
        <v>0</v>
      </c>
      <c r="T159" s="190">
        <f t="shared" si="34"/>
        <v>563775.15</v>
      </c>
      <c r="U159" s="191">
        <v>0</v>
      </c>
      <c r="V159" s="191">
        <f t="shared" si="35"/>
        <v>563775.15</v>
      </c>
      <c r="W159" s="190">
        <v>140994.26</v>
      </c>
      <c r="X159" s="191">
        <f t="shared" si="36"/>
        <v>704769.41</v>
      </c>
    </row>
    <row r="160" spans="1:24" ht="12.75" hidden="1" outlineLevel="1">
      <c r="A160" s="140" t="s">
        <v>1077</v>
      </c>
      <c r="C160" s="142" t="s">
        <v>1078</v>
      </c>
      <c r="D160" s="142" t="s">
        <v>1079</v>
      </c>
      <c r="E160" s="140">
        <v>0</v>
      </c>
      <c r="F160" s="140">
        <v>2210.68</v>
      </c>
      <c r="G160" s="190">
        <f t="shared" si="30"/>
        <v>2210.68</v>
      </c>
      <c r="H160" s="191">
        <v>0</v>
      </c>
      <c r="I160" s="191">
        <v>0</v>
      </c>
      <c r="J160" s="191">
        <v>0</v>
      </c>
      <c r="K160" s="191">
        <f t="shared" si="31"/>
        <v>0</v>
      </c>
      <c r="L160" s="191">
        <v>0</v>
      </c>
      <c r="M160" s="191">
        <v>0</v>
      </c>
      <c r="N160" s="191">
        <f t="shared" si="32"/>
        <v>0</v>
      </c>
      <c r="O160" s="190">
        <v>0</v>
      </c>
      <c r="P160" s="190">
        <v>0</v>
      </c>
      <c r="Q160" s="190">
        <v>0</v>
      </c>
      <c r="R160" s="190">
        <v>0</v>
      </c>
      <c r="S160" s="190">
        <f t="shared" si="33"/>
        <v>0</v>
      </c>
      <c r="T160" s="190">
        <f t="shared" si="34"/>
        <v>2210.68</v>
      </c>
      <c r="U160" s="191">
        <v>0</v>
      </c>
      <c r="V160" s="191">
        <f t="shared" si="35"/>
        <v>2210.68</v>
      </c>
      <c r="W160" s="190">
        <v>0</v>
      </c>
      <c r="X160" s="191">
        <f t="shared" si="36"/>
        <v>2210.68</v>
      </c>
    </row>
    <row r="161" spans="1:24" ht="12.75" hidden="1" outlineLevel="1">
      <c r="A161" s="140" t="s">
        <v>1080</v>
      </c>
      <c r="C161" s="142" t="s">
        <v>1081</v>
      </c>
      <c r="D161" s="142" t="s">
        <v>1082</v>
      </c>
      <c r="E161" s="140">
        <v>0</v>
      </c>
      <c r="F161" s="140">
        <v>3217</v>
      </c>
      <c r="G161" s="190">
        <f t="shared" si="30"/>
        <v>3217</v>
      </c>
      <c r="H161" s="191">
        <v>0</v>
      </c>
      <c r="I161" s="191">
        <v>0</v>
      </c>
      <c r="J161" s="191">
        <v>0</v>
      </c>
      <c r="K161" s="191">
        <f t="shared" si="31"/>
        <v>0</v>
      </c>
      <c r="L161" s="191">
        <v>0</v>
      </c>
      <c r="M161" s="191">
        <v>0</v>
      </c>
      <c r="N161" s="191">
        <f t="shared" si="32"/>
        <v>0</v>
      </c>
      <c r="O161" s="190">
        <v>0</v>
      </c>
      <c r="P161" s="190">
        <v>0</v>
      </c>
      <c r="Q161" s="190">
        <v>0</v>
      </c>
      <c r="R161" s="190">
        <v>0</v>
      </c>
      <c r="S161" s="190">
        <f t="shared" si="33"/>
        <v>0</v>
      </c>
      <c r="T161" s="190">
        <f t="shared" si="34"/>
        <v>3217</v>
      </c>
      <c r="U161" s="191">
        <v>0</v>
      </c>
      <c r="V161" s="191">
        <f t="shared" si="35"/>
        <v>3217</v>
      </c>
      <c r="W161" s="190">
        <v>0</v>
      </c>
      <c r="X161" s="191">
        <f t="shared" si="36"/>
        <v>3217</v>
      </c>
    </row>
    <row r="162" spans="1:24" ht="12.75" hidden="1" outlineLevel="1">
      <c r="A162" s="140" t="s">
        <v>1083</v>
      </c>
      <c r="C162" s="142" t="s">
        <v>1084</v>
      </c>
      <c r="D162" s="142" t="s">
        <v>1085</v>
      </c>
      <c r="E162" s="140">
        <v>0</v>
      </c>
      <c r="F162" s="140">
        <v>2818.01</v>
      </c>
      <c r="G162" s="190">
        <f t="shared" si="30"/>
        <v>2818.01</v>
      </c>
      <c r="H162" s="191">
        <v>0</v>
      </c>
      <c r="I162" s="191">
        <v>0</v>
      </c>
      <c r="J162" s="191">
        <v>0</v>
      </c>
      <c r="K162" s="191">
        <f t="shared" si="31"/>
        <v>0</v>
      </c>
      <c r="L162" s="191">
        <v>0</v>
      </c>
      <c r="M162" s="191">
        <v>0</v>
      </c>
      <c r="N162" s="191">
        <f t="shared" si="32"/>
        <v>0</v>
      </c>
      <c r="O162" s="190">
        <v>0</v>
      </c>
      <c r="P162" s="190">
        <v>0</v>
      </c>
      <c r="Q162" s="190">
        <v>0</v>
      </c>
      <c r="R162" s="190">
        <v>0</v>
      </c>
      <c r="S162" s="190">
        <f t="shared" si="33"/>
        <v>0</v>
      </c>
      <c r="T162" s="190">
        <f t="shared" si="34"/>
        <v>2818.01</v>
      </c>
      <c r="U162" s="191">
        <v>0</v>
      </c>
      <c r="V162" s="191">
        <f t="shared" si="35"/>
        <v>2818.01</v>
      </c>
      <c r="W162" s="190">
        <v>0</v>
      </c>
      <c r="X162" s="191">
        <f t="shared" si="36"/>
        <v>2818.01</v>
      </c>
    </row>
    <row r="163" spans="1:24" ht="12.75" hidden="1" outlineLevel="1">
      <c r="A163" s="140" t="s">
        <v>1086</v>
      </c>
      <c r="C163" s="142" t="s">
        <v>1087</v>
      </c>
      <c r="D163" s="142" t="s">
        <v>1088</v>
      </c>
      <c r="E163" s="140">
        <v>0</v>
      </c>
      <c r="F163" s="140">
        <v>1977069.06</v>
      </c>
      <c r="G163" s="190">
        <f t="shared" si="30"/>
        <v>1977069.06</v>
      </c>
      <c r="H163" s="191">
        <v>0</v>
      </c>
      <c r="I163" s="191">
        <v>0</v>
      </c>
      <c r="J163" s="191">
        <v>0</v>
      </c>
      <c r="K163" s="191">
        <f t="shared" si="31"/>
        <v>0</v>
      </c>
      <c r="L163" s="191">
        <v>0</v>
      </c>
      <c r="M163" s="191">
        <v>0</v>
      </c>
      <c r="N163" s="191">
        <f t="shared" si="32"/>
        <v>0</v>
      </c>
      <c r="O163" s="190">
        <v>0</v>
      </c>
      <c r="P163" s="190">
        <v>602.75</v>
      </c>
      <c r="Q163" s="190">
        <v>0</v>
      </c>
      <c r="R163" s="190">
        <v>0</v>
      </c>
      <c r="S163" s="190">
        <f t="shared" si="33"/>
        <v>602.75</v>
      </c>
      <c r="T163" s="190">
        <f t="shared" si="34"/>
        <v>1977671.81</v>
      </c>
      <c r="U163" s="191">
        <v>0</v>
      </c>
      <c r="V163" s="191">
        <f t="shared" si="35"/>
        <v>1977671.81</v>
      </c>
      <c r="W163" s="190">
        <v>0</v>
      </c>
      <c r="X163" s="191">
        <f t="shared" si="36"/>
        <v>1977671.81</v>
      </c>
    </row>
    <row r="164" spans="1:24" ht="12.75" hidden="1" outlineLevel="1">
      <c r="A164" s="140" t="s">
        <v>1089</v>
      </c>
      <c r="C164" s="142" t="s">
        <v>1090</v>
      </c>
      <c r="D164" s="142" t="s">
        <v>1091</v>
      </c>
      <c r="E164" s="140">
        <v>0</v>
      </c>
      <c r="F164" s="140">
        <v>46438.75</v>
      </c>
      <c r="G164" s="190">
        <f t="shared" si="30"/>
        <v>46438.75</v>
      </c>
      <c r="H164" s="191">
        <v>0</v>
      </c>
      <c r="I164" s="191">
        <v>0</v>
      </c>
      <c r="J164" s="191">
        <v>0</v>
      </c>
      <c r="K164" s="191">
        <f t="shared" si="31"/>
        <v>0</v>
      </c>
      <c r="L164" s="191">
        <v>0</v>
      </c>
      <c r="M164" s="191">
        <v>0</v>
      </c>
      <c r="N164" s="191">
        <f t="shared" si="32"/>
        <v>0</v>
      </c>
      <c r="O164" s="190">
        <v>0</v>
      </c>
      <c r="P164" s="190">
        <v>0</v>
      </c>
      <c r="Q164" s="190">
        <v>0</v>
      </c>
      <c r="R164" s="190">
        <v>0</v>
      </c>
      <c r="S164" s="190">
        <f t="shared" si="33"/>
        <v>0</v>
      </c>
      <c r="T164" s="190">
        <f t="shared" si="34"/>
        <v>46438.75</v>
      </c>
      <c r="U164" s="191">
        <v>0</v>
      </c>
      <c r="V164" s="191">
        <f t="shared" si="35"/>
        <v>46438.75</v>
      </c>
      <c r="W164" s="190">
        <v>500</v>
      </c>
      <c r="X164" s="191">
        <f t="shared" si="36"/>
        <v>46938.75</v>
      </c>
    </row>
    <row r="165" spans="1:24" ht="12.75" hidden="1" outlineLevel="1">
      <c r="A165" s="140" t="s">
        <v>1092</v>
      </c>
      <c r="C165" s="142" t="s">
        <v>1093</v>
      </c>
      <c r="D165" s="142" t="s">
        <v>1094</v>
      </c>
      <c r="E165" s="140">
        <v>0</v>
      </c>
      <c r="F165" s="140">
        <v>13096.8</v>
      </c>
      <c r="G165" s="190">
        <f t="shared" si="30"/>
        <v>13096.8</v>
      </c>
      <c r="H165" s="191">
        <v>0</v>
      </c>
      <c r="I165" s="191">
        <v>0</v>
      </c>
      <c r="J165" s="191">
        <v>0</v>
      </c>
      <c r="K165" s="191">
        <f t="shared" si="31"/>
        <v>0</v>
      </c>
      <c r="L165" s="191">
        <v>0</v>
      </c>
      <c r="M165" s="191">
        <v>0</v>
      </c>
      <c r="N165" s="191">
        <f t="shared" si="32"/>
        <v>0</v>
      </c>
      <c r="O165" s="190">
        <v>0</v>
      </c>
      <c r="P165" s="190">
        <v>240</v>
      </c>
      <c r="Q165" s="190">
        <v>0</v>
      </c>
      <c r="R165" s="190">
        <v>0</v>
      </c>
      <c r="S165" s="190">
        <f t="shared" si="33"/>
        <v>240</v>
      </c>
      <c r="T165" s="190">
        <f t="shared" si="34"/>
        <v>13336.8</v>
      </c>
      <c r="U165" s="191">
        <v>0</v>
      </c>
      <c r="V165" s="191">
        <f t="shared" si="35"/>
        <v>13336.8</v>
      </c>
      <c r="W165" s="190">
        <v>0</v>
      </c>
      <c r="X165" s="191">
        <f t="shared" si="36"/>
        <v>13336.8</v>
      </c>
    </row>
    <row r="166" spans="1:24" ht="12.75" hidden="1" outlineLevel="1">
      <c r="A166" s="140" t="s">
        <v>1095</v>
      </c>
      <c r="C166" s="142" t="s">
        <v>1096</v>
      </c>
      <c r="D166" s="142" t="s">
        <v>1097</v>
      </c>
      <c r="E166" s="140">
        <v>0</v>
      </c>
      <c r="F166" s="140">
        <v>375</v>
      </c>
      <c r="G166" s="190">
        <f t="shared" si="30"/>
        <v>375</v>
      </c>
      <c r="H166" s="191">
        <v>0</v>
      </c>
      <c r="I166" s="191">
        <v>0</v>
      </c>
      <c r="J166" s="191">
        <v>0</v>
      </c>
      <c r="K166" s="191">
        <f t="shared" si="31"/>
        <v>0</v>
      </c>
      <c r="L166" s="191">
        <v>0</v>
      </c>
      <c r="M166" s="191">
        <v>0</v>
      </c>
      <c r="N166" s="191">
        <f t="shared" si="32"/>
        <v>0</v>
      </c>
      <c r="O166" s="190">
        <v>0</v>
      </c>
      <c r="P166" s="190">
        <v>0</v>
      </c>
      <c r="Q166" s="190">
        <v>0</v>
      </c>
      <c r="R166" s="190">
        <v>0</v>
      </c>
      <c r="S166" s="190">
        <f t="shared" si="33"/>
        <v>0</v>
      </c>
      <c r="T166" s="190">
        <f t="shared" si="34"/>
        <v>375</v>
      </c>
      <c r="U166" s="191">
        <v>0</v>
      </c>
      <c r="V166" s="191">
        <f t="shared" si="35"/>
        <v>375</v>
      </c>
      <c r="W166" s="190">
        <v>800</v>
      </c>
      <c r="X166" s="191">
        <f t="shared" si="36"/>
        <v>1175</v>
      </c>
    </row>
    <row r="167" spans="1:24" ht="12.75" hidden="1" outlineLevel="1">
      <c r="A167" s="140" t="s">
        <v>1098</v>
      </c>
      <c r="C167" s="142" t="s">
        <v>1099</v>
      </c>
      <c r="D167" s="142" t="s">
        <v>1100</v>
      </c>
      <c r="E167" s="140">
        <v>0</v>
      </c>
      <c r="F167" s="140">
        <v>24904.99</v>
      </c>
      <c r="G167" s="190">
        <f t="shared" si="30"/>
        <v>24904.99</v>
      </c>
      <c r="H167" s="191">
        <v>0</v>
      </c>
      <c r="I167" s="191">
        <v>0</v>
      </c>
      <c r="J167" s="191">
        <v>0</v>
      </c>
      <c r="K167" s="191">
        <f t="shared" si="31"/>
        <v>0</v>
      </c>
      <c r="L167" s="191">
        <v>0</v>
      </c>
      <c r="M167" s="191">
        <v>0</v>
      </c>
      <c r="N167" s="191">
        <f t="shared" si="32"/>
        <v>0</v>
      </c>
      <c r="O167" s="190">
        <v>0</v>
      </c>
      <c r="P167" s="190">
        <v>0</v>
      </c>
      <c r="Q167" s="190">
        <v>0</v>
      </c>
      <c r="R167" s="190">
        <v>0</v>
      </c>
      <c r="S167" s="190">
        <f t="shared" si="33"/>
        <v>0</v>
      </c>
      <c r="T167" s="190">
        <f t="shared" si="34"/>
        <v>24904.99</v>
      </c>
      <c r="U167" s="191">
        <v>0</v>
      </c>
      <c r="V167" s="191">
        <f t="shared" si="35"/>
        <v>24904.99</v>
      </c>
      <c r="W167" s="190">
        <v>4161</v>
      </c>
      <c r="X167" s="191">
        <f t="shared" si="36"/>
        <v>29065.99</v>
      </c>
    </row>
    <row r="168" spans="1:24" ht="12.75" hidden="1" outlineLevel="1">
      <c r="A168" s="140" t="s">
        <v>1101</v>
      </c>
      <c r="C168" s="142" t="s">
        <v>1102</v>
      </c>
      <c r="D168" s="142" t="s">
        <v>1103</v>
      </c>
      <c r="E168" s="140">
        <v>0</v>
      </c>
      <c r="F168" s="140">
        <v>11472.7</v>
      </c>
      <c r="G168" s="190">
        <f t="shared" si="30"/>
        <v>11472.7</v>
      </c>
      <c r="H168" s="191">
        <v>129384.25</v>
      </c>
      <c r="I168" s="191">
        <v>0</v>
      </c>
      <c r="J168" s="191">
        <v>0</v>
      </c>
      <c r="K168" s="191">
        <f t="shared" si="31"/>
        <v>0</v>
      </c>
      <c r="L168" s="191">
        <v>0</v>
      </c>
      <c r="M168" s="191">
        <v>0</v>
      </c>
      <c r="N168" s="191">
        <f t="shared" si="32"/>
        <v>0</v>
      </c>
      <c r="O168" s="190">
        <v>0</v>
      </c>
      <c r="P168" s="190">
        <v>0</v>
      </c>
      <c r="Q168" s="190">
        <v>0</v>
      </c>
      <c r="R168" s="190">
        <v>0</v>
      </c>
      <c r="S168" s="190">
        <f t="shared" si="33"/>
        <v>0</v>
      </c>
      <c r="T168" s="190">
        <f t="shared" si="34"/>
        <v>140856.95</v>
      </c>
      <c r="U168" s="191">
        <v>0</v>
      </c>
      <c r="V168" s="191">
        <f t="shared" si="35"/>
        <v>140856.95</v>
      </c>
      <c r="W168" s="190">
        <v>0</v>
      </c>
      <c r="X168" s="191">
        <f t="shared" si="36"/>
        <v>140856.95</v>
      </c>
    </row>
    <row r="169" spans="1:24" ht="12.75" hidden="1" outlineLevel="1">
      <c r="A169" s="140" t="s">
        <v>1104</v>
      </c>
      <c r="C169" s="142" t="s">
        <v>1105</v>
      </c>
      <c r="D169" s="142" t="s">
        <v>1106</v>
      </c>
      <c r="E169" s="140">
        <v>0</v>
      </c>
      <c r="F169" s="140">
        <v>413253.61</v>
      </c>
      <c r="G169" s="190">
        <f t="shared" si="30"/>
        <v>413253.61</v>
      </c>
      <c r="H169" s="191">
        <v>571420.37</v>
      </c>
      <c r="I169" s="191">
        <v>0</v>
      </c>
      <c r="J169" s="191">
        <v>0</v>
      </c>
      <c r="K169" s="191">
        <f t="shared" si="31"/>
        <v>0</v>
      </c>
      <c r="L169" s="191">
        <v>0</v>
      </c>
      <c r="M169" s="191">
        <v>0</v>
      </c>
      <c r="N169" s="191">
        <f t="shared" si="32"/>
        <v>0</v>
      </c>
      <c r="O169" s="190">
        <v>0</v>
      </c>
      <c r="P169" s="190">
        <v>0</v>
      </c>
      <c r="Q169" s="190">
        <v>0</v>
      </c>
      <c r="R169" s="190">
        <v>0</v>
      </c>
      <c r="S169" s="190">
        <f t="shared" si="33"/>
        <v>0</v>
      </c>
      <c r="T169" s="190">
        <f t="shared" si="34"/>
        <v>984673.98</v>
      </c>
      <c r="U169" s="191">
        <v>0</v>
      </c>
      <c r="V169" s="191">
        <f t="shared" si="35"/>
        <v>984673.98</v>
      </c>
      <c r="W169" s="190">
        <v>0</v>
      </c>
      <c r="X169" s="191">
        <f t="shared" si="36"/>
        <v>984673.98</v>
      </c>
    </row>
    <row r="170" spans="1:24" ht="12.75" hidden="1" outlineLevel="1">
      <c r="A170" s="140" t="s">
        <v>1107</v>
      </c>
      <c r="C170" s="142" t="s">
        <v>1108</v>
      </c>
      <c r="D170" s="142" t="s">
        <v>1109</v>
      </c>
      <c r="E170" s="140">
        <v>0</v>
      </c>
      <c r="F170" s="140">
        <v>1224.2</v>
      </c>
      <c r="G170" s="190">
        <f t="shared" si="30"/>
        <v>1224.2</v>
      </c>
      <c r="H170" s="191">
        <v>0</v>
      </c>
      <c r="I170" s="191">
        <v>0</v>
      </c>
      <c r="J170" s="191">
        <v>0</v>
      </c>
      <c r="K170" s="191">
        <f t="shared" si="31"/>
        <v>0</v>
      </c>
      <c r="L170" s="191">
        <v>0</v>
      </c>
      <c r="M170" s="191">
        <v>0</v>
      </c>
      <c r="N170" s="191">
        <f t="shared" si="32"/>
        <v>0</v>
      </c>
      <c r="O170" s="190">
        <v>0</v>
      </c>
      <c r="P170" s="190">
        <v>0</v>
      </c>
      <c r="Q170" s="190">
        <v>0</v>
      </c>
      <c r="R170" s="190">
        <v>0</v>
      </c>
      <c r="S170" s="190">
        <f t="shared" si="33"/>
        <v>0</v>
      </c>
      <c r="T170" s="190">
        <f t="shared" si="34"/>
        <v>1224.2</v>
      </c>
      <c r="U170" s="191">
        <v>0</v>
      </c>
      <c r="V170" s="191">
        <f t="shared" si="35"/>
        <v>1224.2</v>
      </c>
      <c r="W170" s="190">
        <v>0</v>
      </c>
      <c r="X170" s="191">
        <f t="shared" si="36"/>
        <v>1224.2</v>
      </c>
    </row>
    <row r="171" spans="1:24" ht="12.75" hidden="1" outlineLevel="1">
      <c r="A171" s="140" t="s">
        <v>1110</v>
      </c>
      <c r="C171" s="142" t="s">
        <v>1111</v>
      </c>
      <c r="D171" s="142" t="s">
        <v>1112</v>
      </c>
      <c r="E171" s="140">
        <v>0</v>
      </c>
      <c r="F171" s="140">
        <v>-134.52</v>
      </c>
      <c r="G171" s="190">
        <f t="shared" si="30"/>
        <v>-134.52</v>
      </c>
      <c r="H171" s="191">
        <v>0</v>
      </c>
      <c r="I171" s="191">
        <v>0</v>
      </c>
      <c r="J171" s="191">
        <v>0</v>
      </c>
      <c r="K171" s="191">
        <f t="shared" si="31"/>
        <v>0</v>
      </c>
      <c r="L171" s="191">
        <v>0</v>
      </c>
      <c r="M171" s="191">
        <v>0</v>
      </c>
      <c r="N171" s="191">
        <f t="shared" si="32"/>
        <v>0</v>
      </c>
      <c r="O171" s="190">
        <v>0</v>
      </c>
      <c r="P171" s="190">
        <v>0</v>
      </c>
      <c r="Q171" s="190">
        <v>0</v>
      </c>
      <c r="R171" s="190">
        <v>0</v>
      </c>
      <c r="S171" s="190">
        <f t="shared" si="33"/>
        <v>0</v>
      </c>
      <c r="T171" s="190">
        <f t="shared" si="34"/>
        <v>-134.52</v>
      </c>
      <c r="U171" s="191">
        <v>0</v>
      </c>
      <c r="V171" s="191">
        <f t="shared" si="35"/>
        <v>-134.52</v>
      </c>
      <c r="W171" s="190">
        <v>0</v>
      </c>
      <c r="X171" s="191">
        <f t="shared" si="36"/>
        <v>-134.52</v>
      </c>
    </row>
    <row r="172" spans="1:24" ht="12.75" hidden="1" outlineLevel="1">
      <c r="A172" s="140" t="s">
        <v>1113</v>
      </c>
      <c r="C172" s="142" t="s">
        <v>1114</v>
      </c>
      <c r="D172" s="142" t="s">
        <v>1115</v>
      </c>
      <c r="E172" s="140">
        <v>0</v>
      </c>
      <c r="F172" s="140">
        <v>9716.98</v>
      </c>
      <c r="G172" s="190">
        <f t="shared" si="30"/>
        <v>9716.98</v>
      </c>
      <c r="H172" s="191">
        <v>0</v>
      </c>
      <c r="I172" s="191">
        <v>0</v>
      </c>
      <c r="J172" s="191">
        <v>0</v>
      </c>
      <c r="K172" s="191">
        <f t="shared" si="31"/>
        <v>0</v>
      </c>
      <c r="L172" s="191">
        <v>0</v>
      </c>
      <c r="M172" s="191">
        <v>0</v>
      </c>
      <c r="N172" s="191">
        <f t="shared" si="32"/>
        <v>0</v>
      </c>
      <c r="O172" s="190">
        <v>0</v>
      </c>
      <c r="P172" s="190">
        <v>0</v>
      </c>
      <c r="Q172" s="190">
        <v>0</v>
      </c>
      <c r="R172" s="190">
        <v>0</v>
      </c>
      <c r="S172" s="190">
        <f t="shared" si="33"/>
        <v>0</v>
      </c>
      <c r="T172" s="190">
        <f t="shared" si="34"/>
        <v>9716.98</v>
      </c>
      <c r="U172" s="191">
        <v>0</v>
      </c>
      <c r="V172" s="191">
        <f t="shared" si="35"/>
        <v>9716.98</v>
      </c>
      <c r="W172" s="190">
        <v>815262.6</v>
      </c>
      <c r="X172" s="191">
        <f t="shared" si="36"/>
        <v>824979.58</v>
      </c>
    </row>
    <row r="173" spans="1:24" ht="12.75" hidden="1" outlineLevel="1">
      <c r="A173" s="140" t="s">
        <v>1116</v>
      </c>
      <c r="C173" s="142" t="s">
        <v>1117</v>
      </c>
      <c r="D173" s="142" t="s">
        <v>1118</v>
      </c>
      <c r="E173" s="140">
        <v>0</v>
      </c>
      <c r="F173" s="140">
        <v>1038.46</v>
      </c>
      <c r="G173" s="190">
        <f t="shared" si="30"/>
        <v>1038.46</v>
      </c>
      <c r="H173" s="191">
        <v>0</v>
      </c>
      <c r="I173" s="191">
        <v>0</v>
      </c>
      <c r="J173" s="191">
        <v>0</v>
      </c>
      <c r="K173" s="191">
        <f t="shared" si="31"/>
        <v>0</v>
      </c>
      <c r="L173" s="191">
        <v>0</v>
      </c>
      <c r="M173" s="191">
        <v>0</v>
      </c>
      <c r="N173" s="191">
        <f t="shared" si="32"/>
        <v>0</v>
      </c>
      <c r="O173" s="190">
        <v>0</v>
      </c>
      <c r="P173" s="190">
        <v>0</v>
      </c>
      <c r="Q173" s="190">
        <v>0</v>
      </c>
      <c r="R173" s="190">
        <v>0</v>
      </c>
      <c r="S173" s="190">
        <f t="shared" si="33"/>
        <v>0</v>
      </c>
      <c r="T173" s="190">
        <f t="shared" si="34"/>
        <v>1038.46</v>
      </c>
      <c r="U173" s="191">
        <v>0</v>
      </c>
      <c r="V173" s="191">
        <f t="shared" si="35"/>
        <v>1038.46</v>
      </c>
      <c r="W173" s="190">
        <v>0</v>
      </c>
      <c r="X173" s="191">
        <f t="shared" si="36"/>
        <v>1038.46</v>
      </c>
    </row>
    <row r="174" spans="1:24" ht="12.75" hidden="1" outlineLevel="1">
      <c r="A174" s="140" t="s">
        <v>1119</v>
      </c>
      <c r="C174" s="142" t="s">
        <v>1120</v>
      </c>
      <c r="D174" s="142" t="s">
        <v>1121</v>
      </c>
      <c r="E174" s="140">
        <v>0</v>
      </c>
      <c r="F174" s="140">
        <v>197362.2</v>
      </c>
      <c r="G174" s="190">
        <f t="shared" si="30"/>
        <v>197362.2</v>
      </c>
      <c r="H174" s="191">
        <v>301821.71</v>
      </c>
      <c r="I174" s="191">
        <v>0</v>
      </c>
      <c r="J174" s="191">
        <v>0</v>
      </c>
      <c r="K174" s="191">
        <f t="shared" si="31"/>
        <v>0</v>
      </c>
      <c r="L174" s="191">
        <v>0</v>
      </c>
      <c r="M174" s="191">
        <v>0</v>
      </c>
      <c r="N174" s="191">
        <f t="shared" si="32"/>
        <v>0</v>
      </c>
      <c r="O174" s="190">
        <v>0</v>
      </c>
      <c r="P174" s="190">
        <v>0</v>
      </c>
      <c r="Q174" s="190">
        <v>0</v>
      </c>
      <c r="R174" s="190">
        <v>0</v>
      </c>
      <c r="S174" s="190">
        <f t="shared" si="33"/>
        <v>0</v>
      </c>
      <c r="T174" s="190">
        <f t="shared" si="34"/>
        <v>499183.91000000003</v>
      </c>
      <c r="U174" s="191">
        <v>0</v>
      </c>
      <c r="V174" s="191">
        <f t="shared" si="35"/>
        <v>499183.91000000003</v>
      </c>
      <c r="W174" s="190">
        <v>136206.63</v>
      </c>
      <c r="X174" s="191">
        <f t="shared" si="36"/>
        <v>635390.54</v>
      </c>
    </row>
    <row r="175" spans="1:24" ht="12.75" hidden="1" outlineLevel="1">
      <c r="A175" s="140" t="s">
        <v>1122</v>
      </c>
      <c r="C175" s="142" t="s">
        <v>1123</v>
      </c>
      <c r="D175" s="142" t="s">
        <v>1124</v>
      </c>
      <c r="E175" s="140">
        <v>0</v>
      </c>
      <c r="F175" s="140">
        <v>0</v>
      </c>
      <c r="G175" s="190">
        <f t="shared" si="30"/>
        <v>0</v>
      </c>
      <c r="H175" s="191">
        <v>132000</v>
      </c>
      <c r="I175" s="191">
        <v>0</v>
      </c>
      <c r="J175" s="191">
        <v>0</v>
      </c>
      <c r="K175" s="191">
        <f t="shared" si="31"/>
        <v>0</v>
      </c>
      <c r="L175" s="191">
        <v>0</v>
      </c>
      <c r="M175" s="191">
        <v>0</v>
      </c>
      <c r="N175" s="191">
        <f t="shared" si="32"/>
        <v>0</v>
      </c>
      <c r="O175" s="190">
        <v>0</v>
      </c>
      <c r="P175" s="190">
        <v>0</v>
      </c>
      <c r="Q175" s="190">
        <v>0</v>
      </c>
      <c r="R175" s="190">
        <v>0</v>
      </c>
      <c r="S175" s="190">
        <f t="shared" si="33"/>
        <v>0</v>
      </c>
      <c r="T175" s="190">
        <f t="shared" si="34"/>
        <v>132000</v>
      </c>
      <c r="U175" s="191">
        <v>0</v>
      </c>
      <c r="V175" s="191">
        <f t="shared" si="35"/>
        <v>132000</v>
      </c>
      <c r="W175" s="190">
        <v>0</v>
      </c>
      <c r="X175" s="191">
        <f t="shared" si="36"/>
        <v>132000</v>
      </c>
    </row>
    <row r="176" spans="1:24" ht="12.75" hidden="1" outlineLevel="1">
      <c r="A176" s="140" t="s">
        <v>1125</v>
      </c>
      <c r="C176" s="142" t="s">
        <v>1126</v>
      </c>
      <c r="D176" s="142" t="s">
        <v>1127</v>
      </c>
      <c r="E176" s="140">
        <v>0</v>
      </c>
      <c r="F176" s="140">
        <v>204948.31</v>
      </c>
      <c r="G176" s="190">
        <f t="shared" si="30"/>
        <v>204948.31</v>
      </c>
      <c r="H176" s="191">
        <v>142.74</v>
      </c>
      <c r="I176" s="191">
        <v>0</v>
      </c>
      <c r="J176" s="191">
        <v>0</v>
      </c>
      <c r="K176" s="191">
        <f t="shared" si="31"/>
        <v>0</v>
      </c>
      <c r="L176" s="191">
        <v>0</v>
      </c>
      <c r="M176" s="191">
        <v>0</v>
      </c>
      <c r="N176" s="191">
        <f t="shared" si="32"/>
        <v>0</v>
      </c>
      <c r="O176" s="190">
        <v>0</v>
      </c>
      <c r="P176" s="190">
        <v>0</v>
      </c>
      <c r="Q176" s="190">
        <v>0</v>
      </c>
      <c r="R176" s="190">
        <v>0</v>
      </c>
      <c r="S176" s="190">
        <f t="shared" si="33"/>
        <v>0</v>
      </c>
      <c r="T176" s="190">
        <f t="shared" si="34"/>
        <v>205091.05</v>
      </c>
      <c r="U176" s="191">
        <v>0</v>
      </c>
      <c r="V176" s="191">
        <f t="shared" si="35"/>
        <v>205091.05</v>
      </c>
      <c r="W176" s="190">
        <v>748.68</v>
      </c>
      <c r="X176" s="191">
        <f t="shared" si="36"/>
        <v>205839.72999999998</v>
      </c>
    </row>
    <row r="177" spans="1:24" ht="12.75" hidden="1" outlineLevel="1">
      <c r="A177" s="140" t="s">
        <v>1128</v>
      </c>
      <c r="C177" s="142" t="s">
        <v>1129</v>
      </c>
      <c r="D177" s="142" t="s">
        <v>1130</v>
      </c>
      <c r="E177" s="140">
        <v>0</v>
      </c>
      <c r="F177" s="140">
        <v>2381.25</v>
      </c>
      <c r="G177" s="190">
        <f t="shared" si="30"/>
        <v>2381.25</v>
      </c>
      <c r="H177" s="191">
        <v>0</v>
      </c>
      <c r="I177" s="191">
        <v>0</v>
      </c>
      <c r="J177" s="191">
        <v>0</v>
      </c>
      <c r="K177" s="191">
        <f t="shared" si="31"/>
        <v>0</v>
      </c>
      <c r="L177" s="191">
        <v>0</v>
      </c>
      <c r="M177" s="191">
        <v>0</v>
      </c>
      <c r="N177" s="191">
        <f t="shared" si="32"/>
        <v>0</v>
      </c>
      <c r="O177" s="190">
        <v>0</v>
      </c>
      <c r="P177" s="190">
        <v>0</v>
      </c>
      <c r="Q177" s="190">
        <v>0</v>
      </c>
      <c r="R177" s="190">
        <v>0</v>
      </c>
      <c r="S177" s="190">
        <f t="shared" si="33"/>
        <v>0</v>
      </c>
      <c r="T177" s="190">
        <f t="shared" si="34"/>
        <v>2381.25</v>
      </c>
      <c r="U177" s="191">
        <v>0</v>
      </c>
      <c r="V177" s="191">
        <f t="shared" si="35"/>
        <v>2381.25</v>
      </c>
      <c r="W177" s="190">
        <v>0</v>
      </c>
      <c r="X177" s="191">
        <f t="shared" si="36"/>
        <v>2381.25</v>
      </c>
    </row>
    <row r="178" spans="1:24" ht="12.75" hidden="1" outlineLevel="1">
      <c r="A178" s="140" t="s">
        <v>1131</v>
      </c>
      <c r="C178" s="142" t="s">
        <v>1132</v>
      </c>
      <c r="D178" s="142" t="s">
        <v>1133</v>
      </c>
      <c r="E178" s="140">
        <v>0</v>
      </c>
      <c r="F178" s="140">
        <v>218563.91</v>
      </c>
      <c r="G178" s="190">
        <f t="shared" si="30"/>
        <v>218563.91</v>
      </c>
      <c r="H178" s="191">
        <v>17841.56</v>
      </c>
      <c r="I178" s="191">
        <v>0</v>
      </c>
      <c r="J178" s="191">
        <v>0</v>
      </c>
      <c r="K178" s="191">
        <f t="shared" si="31"/>
        <v>0</v>
      </c>
      <c r="L178" s="191">
        <v>0</v>
      </c>
      <c r="M178" s="191">
        <v>0</v>
      </c>
      <c r="N178" s="191">
        <f t="shared" si="32"/>
        <v>0</v>
      </c>
      <c r="O178" s="190">
        <v>497</v>
      </c>
      <c r="P178" s="190">
        <v>304</v>
      </c>
      <c r="Q178" s="190">
        <v>0</v>
      </c>
      <c r="R178" s="190">
        <v>0</v>
      </c>
      <c r="S178" s="190">
        <f t="shared" si="33"/>
        <v>801</v>
      </c>
      <c r="T178" s="190">
        <f t="shared" si="34"/>
        <v>237206.47</v>
      </c>
      <c r="U178" s="191">
        <v>0</v>
      </c>
      <c r="V178" s="191">
        <f t="shared" si="35"/>
        <v>237206.47</v>
      </c>
      <c r="W178" s="190">
        <v>4929.96</v>
      </c>
      <c r="X178" s="191">
        <f t="shared" si="36"/>
        <v>242136.43</v>
      </c>
    </row>
    <row r="179" spans="1:24" ht="12.75" hidden="1" outlineLevel="1">
      <c r="A179" s="140" t="s">
        <v>1134</v>
      </c>
      <c r="C179" s="142" t="s">
        <v>1135</v>
      </c>
      <c r="D179" s="142" t="s">
        <v>1136</v>
      </c>
      <c r="E179" s="140">
        <v>0</v>
      </c>
      <c r="F179" s="140">
        <v>14151.94</v>
      </c>
      <c r="G179" s="190">
        <f t="shared" si="30"/>
        <v>14151.94</v>
      </c>
      <c r="H179" s="191">
        <v>7739.59</v>
      </c>
      <c r="I179" s="191">
        <v>0</v>
      </c>
      <c r="J179" s="191">
        <v>0</v>
      </c>
      <c r="K179" s="191">
        <f t="shared" si="31"/>
        <v>0</v>
      </c>
      <c r="L179" s="191">
        <v>0</v>
      </c>
      <c r="M179" s="191">
        <v>0</v>
      </c>
      <c r="N179" s="191">
        <f t="shared" si="32"/>
        <v>0</v>
      </c>
      <c r="O179" s="190">
        <v>12920.45</v>
      </c>
      <c r="P179" s="190">
        <v>28716.9</v>
      </c>
      <c r="Q179" s="190">
        <v>0</v>
      </c>
      <c r="R179" s="190">
        <v>0</v>
      </c>
      <c r="S179" s="190">
        <f t="shared" si="33"/>
        <v>41637.350000000006</v>
      </c>
      <c r="T179" s="190">
        <f t="shared" si="34"/>
        <v>63528.880000000005</v>
      </c>
      <c r="U179" s="191">
        <v>0</v>
      </c>
      <c r="V179" s="191">
        <f t="shared" si="35"/>
        <v>63528.880000000005</v>
      </c>
      <c r="W179" s="190">
        <v>753.91</v>
      </c>
      <c r="X179" s="191">
        <f t="shared" si="36"/>
        <v>64282.79000000001</v>
      </c>
    </row>
    <row r="180" spans="1:24" ht="12.75" hidden="1" outlineLevel="1">
      <c r="A180" s="140" t="s">
        <v>1137</v>
      </c>
      <c r="C180" s="142" t="s">
        <v>1138</v>
      </c>
      <c r="D180" s="142" t="s">
        <v>1139</v>
      </c>
      <c r="E180" s="140">
        <v>0</v>
      </c>
      <c r="F180" s="140">
        <v>3015.73</v>
      </c>
      <c r="G180" s="190">
        <f t="shared" si="30"/>
        <v>3015.73</v>
      </c>
      <c r="H180" s="191">
        <v>1080.16</v>
      </c>
      <c r="I180" s="191">
        <v>0</v>
      </c>
      <c r="J180" s="191">
        <v>0</v>
      </c>
      <c r="K180" s="191">
        <f t="shared" si="31"/>
        <v>0</v>
      </c>
      <c r="L180" s="191">
        <v>0</v>
      </c>
      <c r="M180" s="191">
        <v>0</v>
      </c>
      <c r="N180" s="191">
        <f t="shared" si="32"/>
        <v>0</v>
      </c>
      <c r="O180" s="190">
        <v>0</v>
      </c>
      <c r="P180" s="190">
        <v>28437.59</v>
      </c>
      <c r="Q180" s="190">
        <v>0</v>
      </c>
      <c r="R180" s="190">
        <v>0</v>
      </c>
      <c r="S180" s="190">
        <f t="shared" si="33"/>
        <v>28437.59</v>
      </c>
      <c r="T180" s="190">
        <f t="shared" si="34"/>
        <v>32533.48</v>
      </c>
      <c r="U180" s="191">
        <v>0</v>
      </c>
      <c r="V180" s="191">
        <f t="shared" si="35"/>
        <v>32533.48</v>
      </c>
      <c r="W180" s="190">
        <v>0</v>
      </c>
      <c r="X180" s="191">
        <f t="shared" si="36"/>
        <v>32533.48</v>
      </c>
    </row>
    <row r="181" spans="1:24" ht="12.75" hidden="1" outlineLevel="1">
      <c r="A181" s="140" t="s">
        <v>1140</v>
      </c>
      <c r="C181" s="142" t="s">
        <v>1141</v>
      </c>
      <c r="D181" s="142" t="s">
        <v>1142</v>
      </c>
      <c r="E181" s="140">
        <v>0</v>
      </c>
      <c r="F181" s="140">
        <v>101.89</v>
      </c>
      <c r="G181" s="190">
        <f t="shared" si="30"/>
        <v>101.89</v>
      </c>
      <c r="H181" s="191">
        <v>0</v>
      </c>
      <c r="I181" s="191">
        <v>0</v>
      </c>
      <c r="J181" s="191">
        <v>0</v>
      </c>
      <c r="K181" s="191">
        <f t="shared" si="31"/>
        <v>0</v>
      </c>
      <c r="L181" s="191">
        <v>0</v>
      </c>
      <c r="M181" s="191">
        <v>0</v>
      </c>
      <c r="N181" s="191">
        <f t="shared" si="32"/>
        <v>0</v>
      </c>
      <c r="O181" s="190">
        <v>0</v>
      </c>
      <c r="P181" s="190">
        <v>0</v>
      </c>
      <c r="Q181" s="190">
        <v>0</v>
      </c>
      <c r="R181" s="190">
        <v>0</v>
      </c>
      <c r="S181" s="190">
        <f t="shared" si="33"/>
        <v>0</v>
      </c>
      <c r="T181" s="190">
        <f t="shared" si="34"/>
        <v>101.89</v>
      </c>
      <c r="U181" s="191">
        <v>0</v>
      </c>
      <c r="V181" s="191">
        <f t="shared" si="35"/>
        <v>101.89</v>
      </c>
      <c r="W181" s="190">
        <v>0</v>
      </c>
      <c r="X181" s="191">
        <f t="shared" si="36"/>
        <v>101.89</v>
      </c>
    </row>
    <row r="182" spans="1:24" ht="12.75" hidden="1" outlineLevel="1">
      <c r="A182" s="140" t="s">
        <v>1143</v>
      </c>
      <c r="C182" s="142" t="s">
        <v>1144</v>
      </c>
      <c r="D182" s="142" t="s">
        <v>1145</v>
      </c>
      <c r="E182" s="140">
        <v>0</v>
      </c>
      <c r="F182" s="140">
        <v>4518.29</v>
      </c>
      <c r="G182" s="190">
        <f t="shared" si="30"/>
        <v>4518.29</v>
      </c>
      <c r="H182" s="191">
        <v>0</v>
      </c>
      <c r="I182" s="191">
        <v>0</v>
      </c>
      <c r="J182" s="191">
        <v>0</v>
      </c>
      <c r="K182" s="191">
        <f t="shared" si="31"/>
        <v>0</v>
      </c>
      <c r="L182" s="191">
        <v>0</v>
      </c>
      <c r="M182" s="191">
        <v>0</v>
      </c>
      <c r="N182" s="191">
        <f t="shared" si="32"/>
        <v>0</v>
      </c>
      <c r="O182" s="190">
        <v>0</v>
      </c>
      <c r="P182" s="190">
        <v>0</v>
      </c>
      <c r="Q182" s="190">
        <v>0</v>
      </c>
      <c r="R182" s="190">
        <v>0</v>
      </c>
      <c r="S182" s="190">
        <f t="shared" si="33"/>
        <v>0</v>
      </c>
      <c r="T182" s="190">
        <f t="shared" si="34"/>
        <v>4518.29</v>
      </c>
      <c r="U182" s="191">
        <v>0</v>
      </c>
      <c r="V182" s="191">
        <f t="shared" si="35"/>
        <v>4518.29</v>
      </c>
      <c r="W182" s="190">
        <v>0</v>
      </c>
      <c r="X182" s="191">
        <f t="shared" si="36"/>
        <v>4518.29</v>
      </c>
    </row>
    <row r="183" spans="1:24" ht="12.75" hidden="1" outlineLevel="1">
      <c r="A183" s="140" t="s">
        <v>1146</v>
      </c>
      <c r="C183" s="142" t="s">
        <v>1147</v>
      </c>
      <c r="D183" s="142" t="s">
        <v>1148</v>
      </c>
      <c r="E183" s="140">
        <v>0</v>
      </c>
      <c r="F183" s="140">
        <v>63357.9</v>
      </c>
      <c r="G183" s="190">
        <f t="shared" si="30"/>
        <v>63357.9</v>
      </c>
      <c r="H183" s="191">
        <v>0</v>
      </c>
      <c r="I183" s="191">
        <v>0</v>
      </c>
      <c r="J183" s="191">
        <v>0</v>
      </c>
      <c r="K183" s="191">
        <f t="shared" si="31"/>
        <v>0</v>
      </c>
      <c r="L183" s="191">
        <v>0</v>
      </c>
      <c r="M183" s="191">
        <v>0</v>
      </c>
      <c r="N183" s="191">
        <f t="shared" si="32"/>
        <v>0</v>
      </c>
      <c r="O183" s="190">
        <v>0</v>
      </c>
      <c r="P183" s="190">
        <v>0</v>
      </c>
      <c r="Q183" s="190">
        <v>0</v>
      </c>
      <c r="R183" s="190">
        <v>0</v>
      </c>
      <c r="S183" s="190">
        <f t="shared" si="33"/>
        <v>0</v>
      </c>
      <c r="T183" s="190">
        <f t="shared" si="34"/>
        <v>63357.9</v>
      </c>
      <c r="U183" s="191">
        <v>0</v>
      </c>
      <c r="V183" s="191">
        <f t="shared" si="35"/>
        <v>63357.9</v>
      </c>
      <c r="W183" s="190">
        <v>0</v>
      </c>
      <c r="X183" s="191">
        <f t="shared" si="36"/>
        <v>63357.9</v>
      </c>
    </row>
    <row r="184" spans="1:24" ht="12.75" hidden="1" outlineLevel="1">
      <c r="A184" s="140" t="s">
        <v>1149</v>
      </c>
      <c r="C184" s="142" t="s">
        <v>1150</v>
      </c>
      <c r="D184" s="142" t="s">
        <v>1151</v>
      </c>
      <c r="E184" s="140">
        <v>0</v>
      </c>
      <c r="F184" s="140">
        <v>1766.36</v>
      </c>
      <c r="G184" s="190">
        <f t="shared" si="30"/>
        <v>1766.36</v>
      </c>
      <c r="H184" s="191">
        <v>0</v>
      </c>
      <c r="I184" s="191">
        <v>0</v>
      </c>
      <c r="J184" s="191">
        <v>0</v>
      </c>
      <c r="K184" s="191">
        <f t="shared" si="31"/>
        <v>0</v>
      </c>
      <c r="L184" s="191">
        <v>0</v>
      </c>
      <c r="M184" s="191">
        <v>0</v>
      </c>
      <c r="N184" s="191">
        <f t="shared" si="32"/>
        <v>0</v>
      </c>
      <c r="O184" s="190">
        <v>0</v>
      </c>
      <c r="P184" s="190">
        <v>0</v>
      </c>
      <c r="Q184" s="190">
        <v>0</v>
      </c>
      <c r="R184" s="190">
        <v>0</v>
      </c>
      <c r="S184" s="190">
        <f t="shared" si="33"/>
        <v>0</v>
      </c>
      <c r="T184" s="190">
        <f t="shared" si="34"/>
        <v>1766.36</v>
      </c>
      <c r="U184" s="191">
        <v>0</v>
      </c>
      <c r="V184" s="191">
        <f t="shared" si="35"/>
        <v>1766.36</v>
      </c>
      <c r="W184" s="190">
        <v>0</v>
      </c>
      <c r="X184" s="191">
        <f t="shared" si="36"/>
        <v>1766.36</v>
      </c>
    </row>
    <row r="185" spans="1:24" ht="12.75" hidden="1" outlineLevel="1">
      <c r="A185" s="140" t="s">
        <v>1152</v>
      </c>
      <c r="C185" s="142" t="s">
        <v>1153</v>
      </c>
      <c r="D185" s="142" t="s">
        <v>1154</v>
      </c>
      <c r="E185" s="140">
        <v>0</v>
      </c>
      <c r="F185" s="140">
        <v>1290.41</v>
      </c>
      <c r="G185" s="190">
        <f t="shared" si="30"/>
        <v>1290.41</v>
      </c>
      <c r="H185" s="191">
        <v>0</v>
      </c>
      <c r="I185" s="191">
        <v>0</v>
      </c>
      <c r="J185" s="191">
        <v>0</v>
      </c>
      <c r="K185" s="191">
        <f t="shared" si="31"/>
        <v>0</v>
      </c>
      <c r="L185" s="191">
        <v>0</v>
      </c>
      <c r="M185" s="191">
        <v>0</v>
      </c>
      <c r="N185" s="191">
        <f t="shared" si="32"/>
        <v>0</v>
      </c>
      <c r="O185" s="190">
        <v>0</v>
      </c>
      <c r="P185" s="190">
        <v>0</v>
      </c>
      <c r="Q185" s="190">
        <v>0</v>
      </c>
      <c r="R185" s="190">
        <v>0</v>
      </c>
      <c r="S185" s="190">
        <f t="shared" si="33"/>
        <v>0</v>
      </c>
      <c r="T185" s="190">
        <f t="shared" si="34"/>
        <v>1290.41</v>
      </c>
      <c r="U185" s="191">
        <v>0</v>
      </c>
      <c r="V185" s="191">
        <f t="shared" si="35"/>
        <v>1290.41</v>
      </c>
      <c r="W185" s="190">
        <v>0</v>
      </c>
      <c r="X185" s="191">
        <f t="shared" si="36"/>
        <v>1290.41</v>
      </c>
    </row>
    <row r="186" spans="1:24" ht="12.75" hidden="1" outlineLevel="1">
      <c r="A186" s="140" t="s">
        <v>1155</v>
      </c>
      <c r="C186" s="142" t="s">
        <v>1156</v>
      </c>
      <c r="D186" s="142" t="s">
        <v>1157</v>
      </c>
      <c r="E186" s="140">
        <v>0</v>
      </c>
      <c r="F186" s="140">
        <v>37043.88</v>
      </c>
      <c r="G186" s="190">
        <f t="shared" si="30"/>
        <v>37043.88</v>
      </c>
      <c r="H186" s="191">
        <v>0</v>
      </c>
      <c r="I186" s="191">
        <v>0</v>
      </c>
      <c r="J186" s="191">
        <v>0</v>
      </c>
      <c r="K186" s="191">
        <f t="shared" si="31"/>
        <v>0</v>
      </c>
      <c r="L186" s="191">
        <v>0</v>
      </c>
      <c r="M186" s="191">
        <v>0</v>
      </c>
      <c r="N186" s="191">
        <f t="shared" si="32"/>
        <v>0</v>
      </c>
      <c r="O186" s="190">
        <v>0</v>
      </c>
      <c r="P186" s="190">
        <v>0</v>
      </c>
      <c r="Q186" s="190">
        <v>0</v>
      </c>
      <c r="R186" s="190">
        <v>0</v>
      </c>
      <c r="S186" s="190">
        <f t="shared" si="33"/>
        <v>0</v>
      </c>
      <c r="T186" s="190">
        <f t="shared" si="34"/>
        <v>37043.88</v>
      </c>
      <c r="U186" s="191">
        <v>0</v>
      </c>
      <c r="V186" s="191">
        <f t="shared" si="35"/>
        <v>37043.88</v>
      </c>
      <c r="W186" s="190">
        <v>0</v>
      </c>
      <c r="X186" s="191">
        <f t="shared" si="36"/>
        <v>37043.88</v>
      </c>
    </row>
    <row r="187" spans="1:24" ht="12.75" hidden="1" outlineLevel="1">
      <c r="A187" s="140" t="s">
        <v>1158</v>
      </c>
      <c r="C187" s="142" t="s">
        <v>1159</v>
      </c>
      <c r="D187" s="142" t="s">
        <v>1160</v>
      </c>
      <c r="E187" s="140">
        <v>0</v>
      </c>
      <c r="F187" s="140">
        <v>61526.8</v>
      </c>
      <c r="G187" s="190">
        <f t="shared" si="30"/>
        <v>61526.8</v>
      </c>
      <c r="H187" s="191">
        <v>0</v>
      </c>
      <c r="I187" s="191">
        <v>0</v>
      </c>
      <c r="J187" s="191">
        <v>0</v>
      </c>
      <c r="K187" s="191">
        <f t="shared" si="31"/>
        <v>0</v>
      </c>
      <c r="L187" s="191">
        <v>0</v>
      </c>
      <c r="M187" s="191">
        <v>0</v>
      </c>
      <c r="N187" s="191">
        <f t="shared" si="32"/>
        <v>0</v>
      </c>
      <c r="O187" s="190">
        <v>0</v>
      </c>
      <c r="P187" s="190">
        <v>0</v>
      </c>
      <c r="Q187" s="190">
        <v>0</v>
      </c>
      <c r="R187" s="190">
        <v>0</v>
      </c>
      <c r="S187" s="190">
        <f t="shared" si="33"/>
        <v>0</v>
      </c>
      <c r="T187" s="190">
        <f t="shared" si="34"/>
        <v>61526.8</v>
      </c>
      <c r="U187" s="191">
        <v>0</v>
      </c>
      <c r="V187" s="191">
        <f t="shared" si="35"/>
        <v>61526.8</v>
      </c>
      <c r="W187" s="190">
        <v>0</v>
      </c>
      <c r="X187" s="191">
        <f t="shared" si="36"/>
        <v>61526.8</v>
      </c>
    </row>
    <row r="188" spans="1:24" ht="12.75" hidden="1" outlineLevel="1">
      <c r="A188" s="140" t="s">
        <v>1161</v>
      </c>
      <c r="C188" s="142" t="s">
        <v>1162</v>
      </c>
      <c r="D188" s="142" t="s">
        <v>1163</v>
      </c>
      <c r="E188" s="140">
        <v>0</v>
      </c>
      <c r="F188" s="140">
        <v>556.28</v>
      </c>
      <c r="G188" s="190">
        <f t="shared" si="30"/>
        <v>556.28</v>
      </c>
      <c r="H188" s="191">
        <v>0</v>
      </c>
      <c r="I188" s="191">
        <v>0</v>
      </c>
      <c r="J188" s="191">
        <v>0</v>
      </c>
      <c r="K188" s="191">
        <f t="shared" si="31"/>
        <v>0</v>
      </c>
      <c r="L188" s="191">
        <v>0</v>
      </c>
      <c r="M188" s="191">
        <v>0</v>
      </c>
      <c r="N188" s="191">
        <f t="shared" si="32"/>
        <v>0</v>
      </c>
      <c r="O188" s="190">
        <v>0</v>
      </c>
      <c r="P188" s="190">
        <v>0</v>
      </c>
      <c r="Q188" s="190">
        <v>0</v>
      </c>
      <c r="R188" s="190">
        <v>0</v>
      </c>
      <c r="S188" s="190">
        <f t="shared" si="33"/>
        <v>0</v>
      </c>
      <c r="T188" s="190">
        <f t="shared" si="34"/>
        <v>556.28</v>
      </c>
      <c r="U188" s="191">
        <v>0</v>
      </c>
      <c r="V188" s="191">
        <f t="shared" si="35"/>
        <v>556.28</v>
      </c>
      <c r="W188" s="190">
        <v>0</v>
      </c>
      <c r="X188" s="191">
        <f t="shared" si="36"/>
        <v>556.28</v>
      </c>
    </row>
    <row r="189" spans="1:24" ht="12.75" hidden="1" outlineLevel="1">
      <c r="A189" s="140" t="s">
        <v>1164</v>
      </c>
      <c r="C189" s="142" t="s">
        <v>1165</v>
      </c>
      <c r="D189" s="142" t="s">
        <v>1166</v>
      </c>
      <c r="E189" s="140">
        <v>0</v>
      </c>
      <c r="F189" s="140">
        <v>71268.24</v>
      </c>
      <c r="G189" s="190">
        <f t="shared" si="30"/>
        <v>71268.24</v>
      </c>
      <c r="H189" s="191">
        <v>24661.06</v>
      </c>
      <c r="I189" s="191">
        <v>0</v>
      </c>
      <c r="J189" s="191">
        <v>0</v>
      </c>
      <c r="K189" s="191">
        <f t="shared" si="31"/>
        <v>0</v>
      </c>
      <c r="L189" s="191">
        <v>0</v>
      </c>
      <c r="M189" s="191">
        <v>0</v>
      </c>
      <c r="N189" s="191">
        <f t="shared" si="32"/>
        <v>0</v>
      </c>
      <c r="O189" s="190">
        <v>0</v>
      </c>
      <c r="P189" s="190">
        <v>0</v>
      </c>
      <c r="Q189" s="190">
        <v>0</v>
      </c>
      <c r="R189" s="190">
        <v>0</v>
      </c>
      <c r="S189" s="190">
        <f t="shared" si="33"/>
        <v>0</v>
      </c>
      <c r="T189" s="190">
        <f t="shared" si="34"/>
        <v>95929.3</v>
      </c>
      <c r="U189" s="191">
        <v>0</v>
      </c>
      <c r="V189" s="191">
        <f t="shared" si="35"/>
        <v>95929.3</v>
      </c>
      <c r="W189" s="190">
        <v>0</v>
      </c>
      <c r="X189" s="191">
        <f t="shared" si="36"/>
        <v>95929.3</v>
      </c>
    </row>
    <row r="190" spans="1:24" ht="12.75" hidden="1" outlineLevel="1">
      <c r="A190" s="140" t="s">
        <v>1167</v>
      </c>
      <c r="C190" s="142" t="s">
        <v>1168</v>
      </c>
      <c r="D190" s="142" t="s">
        <v>1169</v>
      </c>
      <c r="E190" s="140">
        <v>0</v>
      </c>
      <c r="F190" s="140">
        <v>2544.16</v>
      </c>
      <c r="G190" s="190">
        <f t="shared" si="30"/>
        <v>2544.16</v>
      </c>
      <c r="H190" s="191">
        <v>374.83</v>
      </c>
      <c r="I190" s="191">
        <v>0</v>
      </c>
      <c r="J190" s="191">
        <v>0</v>
      </c>
      <c r="K190" s="191">
        <f t="shared" si="31"/>
        <v>0</v>
      </c>
      <c r="L190" s="191">
        <v>0</v>
      </c>
      <c r="M190" s="191">
        <v>0</v>
      </c>
      <c r="N190" s="191">
        <f t="shared" si="32"/>
        <v>0</v>
      </c>
      <c r="O190" s="190">
        <v>0</v>
      </c>
      <c r="P190" s="190">
        <v>0</v>
      </c>
      <c r="Q190" s="190">
        <v>0</v>
      </c>
      <c r="R190" s="190">
        <v>0</v>
      </c>
      <c r="S190" s="190">
        <f t="shared" si="33"/>
        <v>0</v>
      </c>
      <c r="T190" s="190">
        <f t="shared" si="34"/>
        <v>2918.99</v>
      </c>
      <c r="U190" s="191">
        <v>0</v>
      </c>
      <c r="V190" s="191">
        <f t="shared" si="35"/>
        <v>2918.99</v>
      </c>
      <c r="W190" s="190">
        <v>0</v>
      </c>
      <c r="X190" s="191">
        <f t="shared" si="36"/>
        <v>2918.99</v>
      </c>
    </row>
    <row r="191" spans="1:24" ht="12.75" hidden="1" outlineLevel="1">
      <c r="A191" s="140" t="s">
        <v>1170</v>
      </c>
      <c r="C191" s="142" t="s">
        <v>1171</v>
      </c>
      <c r="D191" s="142" t="s">
        <v>1172</v>
      </c>
      <c r="E191" s="140">
        <v>0</v>
      </c>
      <c r="F191" s="140">
        <v>2316.54</v>
      </c>
      <c r="G191" s="190">
        <f t="shared" si="30"/>
        <v>2316.54</v>
      </c>
      <c r="H191" s="191">
        <v>238.63</v>
      </c>
      <c r="I191" s="191">
        <v>0</v>
      </c>
      <c r="J191" s="191">
        <v>0</v>
      </c>
      <c r="K191" s="191">
        <f t="shared" si="31"/>
        <v>0</v>
      </c>
      <c r="L191" s="191">
        <v>0</v>
      </c>
      <c r="M191" s="191">
        <v>0</v>
      </c>
      <c r="N191" s="191">
        <f t="shared" si="32"/>
        <v>0</v>
      </c>
      <c r="O191" s="190">
        <v>0</v>
      </c>
      <c r="P191" s="190">
        <v>0</v>
      </c>
      <c r="Q191" s="190">
        <v>0</v>
      </c>
      <c r="R191" s="190">
        <v>0</v>
      </c>
      <c r="S191" s="190">
        <f t="shared" si="33"/>
        <v>0</v>
      </c>
      <c r="T191" s="190">
        <f t="shared" si="34"/>
        <v>2555.17</v>
      </c>
      <c r="U191" s="191">
        <v>0</v>
      </c>
      <c r="V191" s="191">
        <f t="shared" si="35"/>
        <v>2555.17</v>
      </c>
      <c r="W191" s="190">
        <v>0</v>
      </c>
      <c r="X191" s="191">
        <f t="shared" si="36"/>
        <v>2555.17</v>
      </c>
    </row>
    <row r="192" spans="1:24" ht="12.75" hidden="1" outlineLevel="1">
      <c r="A192" s="140" t="s">
        <v>1173</v>
      </c>
      <c r="C192" s="142" t="s">
        <v>1174</v>
      </c>
      <c r="D192" s="142" t="s">
        <v>1175</v>
      </c>
      <c r="E192" s="140">
        <v>0</v>
      </c>
      <c r="F192" s="140">
        <v>7768.83</v>
      </c>
      <c r="G192" s="190">
        <f t="shared" si="30"/>
        <v>7768.83</v>
      </c>
      <c r="H192" s="191">
        <v>0</v>
      </c>
      <c r="I192" s="191">
        <v>0</v>
      </c>
      <c r="J192" s="191">
        <v>0</v>
      </c>
      <c r="K192" s="191">
        <f t="shared" si="31"/>
        <v>0</v>
      </c>
      <c r="L192" s="191">
        <v>0</v>
      </c>
      <c r="M192" s="191">
        <v>0</v>
      </c>
      <c r="N192" s="191">
        <f t="shared" si="32"/>
        <v>0</v>
      </c>
      <c r="O192" s="190">
        <v>0</v>
      </c>
      <c r="P192" s="190">
        <v>0</v>
      </c>
      <c r="Q192" s="190">
        <v>0</v>
      </c>
      <c r="R192" s="190">
        <v>0</v>
      </c>
      <c r="S192" s="190">
        <f t="shared" si="33"/>
        <v>0</v>
      </c>
      <c r="T192" s="190">
        <f t="shared" si="34"/>
        <v>7768.83</v>
      </c>
      <c r="U192" s="191">
        <v>0</v>
      </c>
      <c r="V192" s="191">
        <f t="shared" si="35"/>
        <v>7768.83</v>
      </c>
      <c r="W192" s="190">
        <v>0</v>
      </c>
      <c r="X192" s="191">
        <f t="shared" si="36"/>
        <v>7768.83</v>
      </c>
    </row>
    <row r="193" spans="1:24" ht="12.75" hidden="1" outlineLevel="1">
      <c r="A193" s="140" t="s">
        <v>1176</v>
      </c>
      <c r="C193" s="142" t="s">
        <v>1177</v>
      </c>
      <c r="D193" s="142" t="s">
        <v>1178</v>
      </c>
      <c r="E193" s="140">
        <v>0</v>
      </c>
      <c r="F193" s="140">
        <v>9190.54</v>
      </c>
      <c r="G193" s="190">
        <f t="shared" si="30"/>
        <v>9190.54</v>
      </c>
      <c r="H193" s="191">
        <v>2357.26</v>
      </c>
      <c r="I193" s="191">
        <v>0</v>
      </c>
      <c r="J193" s="191">
        <v>0</v>
      </c>
      <c r="K193" s="191">
        <f t="shared" si="31"/>
        <v>0</v>
      </c>
      <c r="L193" s="191">
        <v>0</v>
      </c>
      <c r="M193" s="191">
        <v>0</v>
      </c>
      <c r="N193" s="191">
        <f t="shared" si="32"/>
        <v>0</v>
      </c>
      <c r="O193" s="190">
        <v>0</v>
      </c>
      <c r="P193" s="190">
        <v>0</v>
      </c>
      <c r="Q193" s="190">
        <v>0</v>
      </c>
      <c r="R193" s="190">
        <v>0</v>
      </c>
      <c r="S193" s="190">
        <f t="shared" si="33"/>
        <v>0</v>
      </c>
      <c r="T193" s="190">
        <f t="shared" si="34"/>
        <v>11547.800000000001</v>
      </c>
      <c r="U193" s="191">
        <v>0</v>
      </c>
      <c r="V193" s="191">
        <f t="shared" si="35"/>
        <v>11547.800000000001</v>
      </c>
      <c r="W193" s="190">
        <v>0</v>
      </c>
      <c r="X193" s="191">
        <f t="shared" si="36"/>
        <v>11547.800000000001</v>
      </c>
    </row>
    <row r="194" spans="1:24" ht="12.75" hidden="1" outlineLevel="1">
      <c r="A194" s="140" t="s">
        <v>1179</v>
      </c>
      <c r="C194" s="142" t="s">
        <v>1180</v>
      </c>
      <c r="D194" s="142" t="s">
        <v>1181</v>
      </c>
      <c r="E194" s="140">
        <v>0</v>
      </c>
      <c r="F194" s="140">
        <v>87.48</v>
      </c>
      <c r="G194" s="190">
        <f t="shared" si="30"/>
        <v>87.48</v>
      </c>
      <c r="H194" s="191">
        <v>0</v>
      </c>
      <c r="I194" s="191">
        <v>0</v>
      </c>
      <c r="J194" s="191">
        <v>0</v>
      </c>
      <c r="K194" s="191">
        <f t="shared" si="31"/>
        <v>0</v>
      </c>
      <c r="L194" s="191">
        <v>0</v>
      </c>
      <c r="M194" s="191">
        <v>0</v>
      </c>
      <c r="N194" s="191">
        <f t="shared" si="32"/>
        <v>0</v>
      </c>
      <c r="O194" s="190">
        <v>0</v>
      </c>
      <c r="P194" s="190">
        <v>0</v>
      </c>
      <c r="Q194" s="190">
        <v>0</v>
      </c>
      <c r="R194" s="190">
        <v>0</v>
      </c>
      <c r="S194" s="190">
        <f t="shared" si="33"/>
        <v>0</v>
      </c>
      <c r="T194" s="190">
        <f t="shared" si="34"/>
        <v>87.48</v>
      </c>
      <c r="U194" s="191">
        <v>0</v>
      </c>
      <c r="V194" s="191">
        <f t="shared" si="35"/>
        <v>87.48</v>
      </c>
      <c r="W194" s="190">
        <v>0</v>
      </c>
      <c r="X194" s="191">
        <f t="shared" si="36"/>
        <v>87.48</v>
      </c>
    </row>
    <row r="195" spans="1:24" ht="12.75" hidden="1" outlineLevel="1">
      <c r="A195" s="140" t="s">
        <v>1182</v>
      </c>
      <c r="C195" s="142" t="s">
        <v>1183</v>
      </c>
      <c r="D195" s="142" t="s">
        <v>1184</v>
      </c>
      <c r="E195" s="140">
        <v>0</v>
      </c>
      <c r="F195" s="140">
        <v>0</v>
      </c>
      <c r="G195" s="190">
        <f t="shared" si="30"/>
        <v>0</v>
      </c>
      <c r="H195" s="191">
        <v>0</v>
      </c>
      <c r="I195" s="191">
        <v>0</v>
      </c>
      <c r="J195" s="191">
        <v>0</v>
      </c>
      <c r="K195" s="191">
        <f t="shared" si="31"/>
        <v>0</v>
      </c>
      <c r="L195" s="191">
        <v>0</v>
      </c>
      <c r="M195" s="191">
        <v>0</v>
      </c>
      <c r="N195" s="191">
        <f t="shared" si="32"/>
        <v>0</v>
      </c>
      <c r="O195" s="190">
        <v>0</v>
      </c>
      <c r="P195" s="190">
        <v>0</v>
      </c>
      <c r="Q195" s="190">
        <v>0</v>
      </c>
      <c r="R195" s="190">
        <v>388321.9</v>
      </c>
      <c r="S195" s="190">
        <f t="shared" si="33"/>
        <v>388321.9</v>
      </c>
      <c r="T195" s="190">
        <f t="shared" si="34"/>
        <v>388321.9</v>
      </c>
      <c r="U195" s="191">
        <v>0</v>
      </c>
      <c r="V195" s="191">
        <f t="shared" si="35"/>
        <v>388321.9</v>
      </c>
      <c r="W195" s="190">
        <v>0</v>
      </c>
      <c r="X195" s="191">
        <f t="shared" si="36"/>
        <v>388321.9</v>
      </c>
    </row>
    <row r="196" spans="1:24" ht="12.75" hidden="1" outlineLevel="1">
      <c r="A196" s="140" t="s">
        <v>1185</v>
      </c>
      <c r="C196" s="142" t="s">
        <v>1186</v>
      </c>
      <c r="D196" s="142" t="s">
        <v>1187</v>
      </c>
      <c r="E196" s="140">
        <v>0</v>
      </c>
      <c r="F196" s="140">
        <v>2718005.38</v>
      </c>
      <c r="G196" s="190">
        <f t="shared" si="30"/>
        <v>2718005.38</v>
      </c>
      <c r="H196" s="191">
        <v>28996.99</v>
      </c>
      <c r="I196" s="191">
        <v>0</v>
      </c>
      <c r="J196" s="191">
        <v>0</v>
      </c>
      <c r="K196" s="191">
        <f t="shared" si="31"/>
        <v>0</v>
      </c>
      <c r="L196" s="191">
        <v>0</v>
      </c>
      <c r="M196" s="191">
        <v>0</v>
      </c>
      <c r="N196" s="191">
        <f t="shared" si="32"/>
        <v>0</v>
      </c>
      <c r="O196" s="190">
        <v>0</v>
      </c>
      <c r="P196" s="190">
        <v>0</v>
      </c>
      <c r="Q196" s="190">
        <v>0</v>
      </c>
      <c r="R196" s="190">
        <v>-523109</v>
      </c>
      <c r="S196" s="190">
        <f t="shared" si="33"/>
        <v>-523109</v>
      </c>
      <c r="T196" s="190">
        <f t="shared" si="34"/>
        <v>2223893.37</v>
      </c>
      <c r="U196" s="191">
        <v>0</v>
      </c>
      <c r="V196" s="191">
        <f t="shared" si="35"/>
        <v>2223893.37</v>
      </c>
      <c r="W196" s="190">
        <v>1915897.2</v>
      </c>
      <c r="X196" s="191">
        <f t="shared" si="36"/>
        <v>4139790.5700000003</v>
      </c>
    </row>
    <row r="197" spans="1:24" ht="12.75" hidden="1" outlineLevel="1">
      <c r="A197" s="140" t="s">
        <v>1188</v>
      </c>
      <c r="C197" s="142" t="s">
        <v>1189</v>
      </c>
      <c r="D197" s="142" t="s">
        <v>1190</v>
      </c>
      <c r="E197" s="140">
        <v>0</v>
      </c>
      <c r="F197" s="140">
        <v>-2055528</v>
      </c>
      <c r="G197" s="190">
        <f t="shared" si="30"/>
        <v>-2055528</v>
      </c>
      <c r="H197" s="191">
        <v>0</v>
      </c>
      <c r="I197" s="191">
        <v>0</v>
      </c>
      <c r="J197" s="191">
        <v>0</v>
      </c>
      <c r="K197" s="191">
        <f t="shared" si="31"/>
        <v>0</v>
      </c>
      <c r="L197" s="191">
        <v>0</v>
      </c>
      <c r="M197" s="191">
        <v>0</v>
      </c>
      <c r="N197" s="191">
        <f t="shared" si="32"/>
        <v>0</v>
      </c>
      <c r="O197" s="190">
        <v>0</v>
      </c>
      <c r="P197" s="190">
        <v>0</v>
      </c>
      <c r="Q197" s="190">
        <v>0</v>
      </c>
      <c r="R197" s="190">
        <v>0</v>
      </c>
      <c r="S197" s="190">
        <f t="shared" si="33"/>
        <v>0</v>
      </c>
      <c r="T197" s="190">
        <f t="shared" si="34"/>
        <v>-2055528</v>
      </c>
      <c r="U197" s="191">
        <v>0</v>
      </c>
      <c r="V197" s="191">
        <f t="shared" si="35"/>
        <v>-2055528</v>
      </c>
      <c r="W197" s="190">
        <v>0</v>
      </c>
      <c r="X197" s="191">
        <f t="shared" si="36"/>
        <v>-2055528</v>
      </c>
    </row>
    <row r="198" spans="1:24" ht="12.75" hidden="1" outlineLevel="1">
      <c r="A198" s="140" t="s">
        <v>1191</v>
      </c>
      <c r="C198" s="142" t="s">
        <v>1069</v>
      </c>
      <c r="D198" s="142" t="s">
        <v>1192</v>
      </c>
      <c r="E198" s="140">
        <v>0</v>
      </c>
      <c r="F198" s="140">
        <v>-186013.89</v>
      </c>
      <c r="G198" s="190">
        <f t="shared" si="30"/>
        <v>-186013.89</v>
      </c>
      <c r="H198" s="191">
        <v>342748</v>
      </c>
      <c r="I198" s="191">
        <v>0</v>
      </c>
      <c r="J198" s="191">
        <v>0</v>
      </c>
      <c r="K198" s="191">
        <f t="shared" si="31"/>
        <v>0</v>
      </c>
      <c r="L198" s="191">
        <v>0</v>
      </c>
      <c r="M198" s="191">
        <v>0</v>
      </c>
      <c r="N198" s="191">
        <f t="shared" si="32"/>
        <v>0</v>
      </c>
      <c r="O198" s="190">
        <v>0</v>
      </c>
      <c r="P198" s="190">
        <v>0</v>
      </c>
      <c r="Q198" s="190">
        <v>0</v>
      </c>
      <c r="R198" s="190">
        <v>0</v>
      </c>
      <c r="S198" s="190">
        <f t="shared" si="33"/>
        <v>0</v>
      </c>
      <c r="T198" s="190">
        <f t="shared" si="34"/>
        <v>156734.11</v>
      </c>
      <c r="U198" s="191">
        <v>0</v>
      </c>
      <c r="V198" s="191">
        <f t="shared" si="35"/>
        <v>156734.11</v>
      </c>
      <c r="W198" s="190">
        <v>0</v>
      </c>
      <c r="X198" s="191">
        <f t="shared" si="36"/>
        <v>156734.11</v>
      </c>
    </row>
    <row r="199" spans="1:24" ht="12.75" hidden="1" outlineLevel="1">
      <c r="A199" s="140" t="s">
        <v>1193</v>
      </c>
      <c r="C199" s="142" t="s">
        <v>1194</v>
      </c>
      <c r="D199" s="142" t="s">
        <v>1195</v>
      </c>
      <c r="E199" s="140">
        <v>0</v>
      </c>
      <c r="F199" s="140">
        <v>5.5</v>
      </c>
      <c r="G199" s="190">
        <f t="shared" si="30"/>
        <v>5.5</v>
      </c>
      <c r="H199" s="191">
        <v>0</v>
      </c>
      <c r="I199" s="191">
        <v>0</v>
      </c>
      <c r="J199" s="191">
        <v>0</v>
      </c>
      <c r="K199" s="191">
        <f t="shared" si="31"/>
        <v>0</v>
      </c>
      <c r="L199" s="191">
        <v>0</v>
      </c>
      <c r="M199" s="191">
        <v>0</v>
      </c>
      <c r="N199" s="191">
        <f t="shared" si="32"/>
        <v>0</v>
      </c>
      <c r="O199" s="190">
        <v>0</v>
      </c>
      <c r="P199" s="190">
        <v>0</v>
      </c>
      <c r="Q199" s="190">
        <v>0</v>
      </c>
      <c r="R199" s="190">
        <v>0</v>
      </c>
      <c r="S199" s="190">
        <f t="shared" si="33"/>
        <v>0</v>
      </c>
      <c r="T199" s="190">
        <f t="shared" si="34"/>
        <v>5.5</v>
      </c>
      <c r="U199" s="191">
        <v>0</v>
      </c>
      <c r="V199" s="191">
        <f t="shared" si="35"/>
        <v>5.5</v>
      </c>
      <c r="W199" s="190">
        <v>0</v>
      </c>
      <c r="X199" s="191">
        <f t="shared" si="36"/>
        <v>5.5</v>
      </c>
    </row>
    <row r="200" spans="1:25" ht="12.75" collapsed="1">
      <c r="A200" s="181" t="s">
        <v>1196</v>
      </c>
      <c r="B200" s="182"/>
      <c r="C200" s="181" t="s">
        <v>426</v>
      </c>
      <c r="D200" s="183"/>
      <c r="E200" s="159">
        <v>139153.85</v>
      </c>
      <c r="F200" s="159">
        <v>6944793.740000003</v>
      </c>
      <c r="G200" s="185">
        <f>E200+F200</f>
        <v>7083947.590000003</v>
      </c>
      <c r="H200" s="185">
        <v>19237370.529999994</v>
      </c>
      <c r="I200" s="185">
        <v>0</v>
      </c>
      <c r="J200" s="185">
        <v>0</v>
      </c>
      <c r="K200" s="185">
        <f>J200+I200</f>
        <v>0</v>
      </c>
      <c r="L200" s="185">
        <v>0</v>
      </c>
      <c r="M200" s="185">
        <v>-1024.1</v>
      </c>
      <c r="N200" s="185">
        <f>L200+M200</f>
        <v>-1024.1</v>
      </c>
      <c r="O200" s="185">
        <v>34531.7</v>
      </c>
      <c r="P200" s="185">
        <v>85255.85</v>
      </c>
      <c r="Q200" s="185">
        <v>0</v>
      </c>
      <c r="R200" s="185">
        <v>-134787.1</v>
      </c>
      <c r="S200" s="185">
        <f>O200+P200+Q200+R200</f>
        <v>-14999.550000000003</v>
      </c>
      <c r="T200" s="185">
        <f>G200+H200+K200+N200+S200</f>
        <v>26305294.469999995</v>
      </c>
      <c r="U200" s="185">
        <v>0</v>
      </c>
      <c r="V200" s="185">
        <f>T200+U200</f>
        <v>26305294.469999995</v>
      </c>
      <c r="W200" s="185">
        <v>2480527.62</v>
      </c>
      <c r="X200" s="185">
        <f>V200+W200</f>
        <v>28785822.089999996</v>
      </c>
      <c r="Y200" s="181"/>
    </row>
    <row r="201" spans="1:25" ht="12.75">
      <c r="A201" s="181" t="s">
        <v>1197</v>
      </c>
      <c r="B201" s="182"/>
      <c r="C201" s="181" t="s">
        <v>427</v>
      </c>
      <c r="D201" s="183"/>
      <c r="E201" s="159">
        <v>0</v>
      </c>
      <c r="F201" s="159">
        <v>0</v>
      </c>
      <c r="G201" s="185">
        <f>E201+F201</f>
        <v>0</v>
      </c>
      <c r="H201" s="185">
        <v>0</v>
      </c>
      <c r="I201" s="185">
        <v>0</v>
      </c>
      <c r="J201" s="185">
        <v>0</v>
      </c>
      <c r="K201" s="185">
        <f>J201+I201</f>
        <v>0</v>
      </c>
      <c r="L201" s="185">
        <v>0</v>
      </c>
      <c r="M201" s="185">
        <v>0</v>
      </c>
      <c r="N201" s="185">
        <f>L201+M201</f>
        <v>0</v>
      </c>
      <c r="O201" s="185">
        <v>0</v>
      </c>
      <c r="P201" s="185">
        <v>0</v>
      </c>
      <c r="Q201" s="185">
        <v>0</v>
      </c>
      <c r="R201" s="185">
        <v>0</v>
      </c>
      <c r="S201" s="185">
        <f>O201+P201+Q201+R201</f>
        <v>0</v>
      </c>
      <c r="T201" s="185">
        <f>G201+H201+K201+N201+S201</f>
        <v>0</v>
      </c>
      <c r="U201" s="185">
        <v>0</v>
      </c>
      <c r="V201" s="185">
        <f>T201+U201</f>
        <v>0</v>
      </c>
      <c r="W201" s="185">
        <v>0</v>
      </c>
      <c r="X201" s="185">
        <f>V201+W201</f>
        <v>0</v>
      </c>
      <c r="Y201" s="181"/>
    </row>
    <row r="202" spans="1:24" ht="12.75" hidden="1" outlineLevel="1">
      <c r="A202" s="140" t="s">
        <v>1198</v>
      </c>
      <c r="C202" s="142" t="s">
        <v>1199</v>
      </c>
      <c r="D202" s="142" t="s">
        <v>1200</v>
      </c>
      <c r="E202" s="140">
        <v>0</v>
      </c>
      <c r="F202" s="140">
        <v>0</v>
      </c>
      <c r="G202" s="190">
        <f aca="true" t="shared" si="37" ref="G202:G208">E202+F202</f>
        <v>0</v>
      </c>
      <c r="H202" s="191">
        <v>0</v>
      </c>
      <c r="I202" s="191">
        <v>0</v>
      </c>
      <c r="J202" s="191">
        <v>0</v>
      </c>
      <c r="K202" s="191">
        <f aca="true" t="shared" si="38" ref="K202:K208">J202+I202</f>
        <v>0</v>
      </c>
      <c r="L202" s="191">
        <v>0</v>
      </c>
      <c r="M202" s="191">
        <v>0</v>
      </c>
      <c r="N202" s="191">
        <f aca="true" t="shared" si="39" ref="N202:N208">L202+M202</f>
        <v>0</v>
      </c>
      <c r="O202" s="190">
        <v>0</v>
      </c>
      <c r="P202" s="190">
        <v>0</v>
      </c>
      <c r="Q202" s="190">
        <v>0</v>
      </c>
      <c r="R202" s="190">
        <v>-6705204.25</v>
      </c>
      <c r="S202" s="190">
        <f aca="true" t="shared" si="40" ref="S202:S208">O202+P202+Q202+R202</f>
        <v>-6705204.25</v>
      </c>
      <c r="T202" s="190">
        <f aca="true" t="shared" si="41" ref="T202:T208">G202+H202+K202+N202+S202</f>
        <v>-6705204.25</v>
      </c>
      <c r="U202" s="191">
        <v>0</v>
      </c>
      <c r="V202" s="191">
        <f aca="true" t="shared" si="42" ref="V202:V208">T202+U202</f>
        <v>-6705204.25</v>
      </c>
      <c r="W202" s="190">
        <v>0</v>
      </c>
      <c r="X202" s="191">
        <f aca="true" t="shared" si="43" ref="X202:X208">V202+W202</f>
        <v>-6705204.25</v>
      </c>
    </row>
    <row r="203" spans="1:24" ht="12.75" hidden="1" outlineLevel="1">
      <c r="A203" s="140" t="s">
        <v>1201</v>
      </c>
      <c r="C203" s="142" t="s">
        <v>1202</v>
      </c>
      <c r="D203" s="142" t="s">
        <v>1203</v>
      </c>
      <c r="E203" s="140">
        <v>0</v>
      </c>
      <c r="F203" s="140">
        <v>0</v>
      </c>
      <c r="G203" s="190">
        <f t="shared" si="37"/>
        <v>0</v>
      </c>
      <c r="H203" s="191">
        <v>0</v>
      </c>
      <c r="I203" s="191">
        <v>0</v>
      </c>
      <c r="J203" s="191">
        <v>0</v>
      </c>
      <c r="K203" s="191">
        <f t="shared" si="38"/>
        <v>0</v>
      </c>
      <c r="L203" s="191">
        <v>0</v>
      </c>
      <c r="M203" s="191">
        <v>0</v>
      </c>
      <c r="N203" s="191">
        <f t="shared" si="39"/>
        <v>0</v>
      </c>
      <c r="O203" s="190">
        <v>0</v>
      </c>
      <c r="P203" s="190">
        <v>0</v>
      </c>
      <c r="Q203" s="190">
        <v>0</v>
      </c>
      <c r="R203" s="190">
        <v>-63318.31</v>
      </c>
      <c r="S203" s="190">
        <f t="shared" si="40"/>
        <v>-63318.31</v>
      </c>
      <c r="T203" s="190">
        <f t="shared" si="41"/>
        <v>-63318.31</v>
      </c>
      <c r="U203" s="191">
        <v>0</v>
      </c>
      <c r="V203" s="191">
        <f t="shared" si="42"/>
        <v>-63318.31</v>
      </c>
      <c r="W203" s="190">
        <v>0</v>
      </c>
      <c r="X203" s="191">
        <f t="shared" si="43"/>
        <v>-63318.31</v>
      </c>
    </row>
    <row r="204" spans="1:24" ht="12.75" hidden="1" outlineLevel="1">
      <c r="A204" s="140" t="s">
        <v>1204</v>
      </c>
      <c r="C204" s="142" t="s">
        <v>1205</v>
      </c>
      <c r="D204" s="142" t="s">
        <v>1206</v>
      </c>
      <c r="E204" s="140">
        <v>0</v>
      </c>
      <c r="F204" s="140">
        <v>315408.31</v>
      </c>
      <c r="G204" s="190">
        <f t="shared" si="37"/>
        <v>315408.31</v>
      </c>
      <c r="H204" s="191">
        <v>1140791.74</v>
      </c>
      <c r="I204" s="191">
        <v>0</v>
      </c>
      <c r="J204" s="191">
        <v>0</v>
      </c>
      <c r="K204" s="191">
        <f t="shared" si="38"/>
        <v>0</v>
      </c>
      <c r="L204" s="191">
        <v>0</v>
      </c>
      <c r="M204" s="191">
        <v>0</v>
      </c>
      <c r="N204" s="191">
        <f t="shared" si="39"/>
        <v>0</v>
      </c>
      <c r="O204" s="190">
        <v>0</v>
      </c>
      <c r="P204" s="190">
        <v>8319</v>
      </c>
      <c r="Q204" s="190">
        <v>0</v>
      </c>
      <c r="R204" s="190">
        <v>0</v>
      </c>
      <c r="S204" s="190">
        <f t="shared" si="40"/>
        <v>8319</v>
      </c>
      <c r="T204" s="190">
        <f t="shared" si="41"/>
        <v>1464519.05</v>
      </c>
      <c r="U204" s="191">
        <v>0</v>
      </c>
      <c r="V204" s="191">
        <f t="shared" si="42"/>
        <v>1464519.05</v>
      </c>
      <c r="W204" s="190">
        <v>0</v>
      </c>
      <c r="X204" s="191">
        <f t="shared" si="43"/>
        <v>1464519.05</v>
      </c>
    </row>
    <row r="205" spans="1:24" ht="12.75" hidden="1" outlineLevel="1">
      <c r="A205" s="140" t="s">
        <v>1207</v>
      </c>
      <c r="C205" s="142" t="s">
        <v>1208</v>
      </c>
      <c r="D205" s="142" t="s">
        <v>1209</v>
      </c>
      <c r="E205" s="140">
        <v>0</v>
      </c>
      <c r="F205" s="140">
        <v>70161.6</v>
      </c>
      <c r="G205" s="190">
        <f t="shared" si="37"/>
        <v>70161.6</v>
      </c>
      <c r="H205" s="191">
        <v>0</v>
      </c>
      <c r="I205" s="191">
        <v>0</v>
      </c>
      <c r="J205" s="191">
        <v>0</v>
      </c>
      <c r="K205" s="191">
        <f t="shared" si="38"/>
        <v>0</v>
      </c>
      <c r="L205" s="191">
        <v>0</v>
      </c>
      <c r="M205" s="191">
        <v>0</v>
      </c>
      <c r="N205" s="191">
        <f t="shared" si="39"/>
        <v>0</v>
      </c>
      <c r="O205" s="190">
        <v>0</v>
      </c>
      <c r="P205" s="190">
        <v>0</v>
      </c>
      <c r="Q205" s="190">
        <v>0</v>
      </c>
      <c r="R205" s="190">
        <v>0</v>
      </c>
      <c r="S205" s="190">
        <f t="shared" si="40"/>
        <v>0</v>
      </c>
      <c r="T205" s="190">
        <f t="shared" si="41"/>
        <v>70161.6</v>
      </c>
      <c r="U205" s="191">
        <v>0</v>
      </c>
      <c r="V205" s="191">
        <f t="shared" si="42"/>
        <v>70161.6</v>
      </c>
      <c r="W205" s="190">
        <v>0</v>
      </c>
      <c r="X205" s="191">
        <f t="shared" si="43"/>
        <v>70161.6</v>
      </c>
    </row>
    <row r="206" spans="1:24" ht="12.75" hidden="1" outlineLevel="1">
      <c r="A206" s="140" t="s">
        <v>1210</v>
      </c>
      <c r="C206" s="142" t="s">
        <v>1211</v>
      </c>
      <c r="D206" s="142" t="s">
        <v>1212</v>
      </c>
      <c r="E206" s="140">
        <v>0</v>
      </c>
      <c r="F206" s="140">
        <v>4219911.96</v>
      </c>
      <c r="G206" s="190">
        <f t="shared" si="37"/>
        <v>4219911.96</v>
      </c>
      <c r="H206" s="191">
        <v>0</v>
      </c>
      <c r="I206" s="191">
        <v>0</v>
      </c>
      <c r="J206" s="191">
        <v>0</v>
      </c>
      <c r="K206" s="191">
        <f t="shared" si="38"/>
        <v>0</v>
      </c>
      <c r="L206" s="191">
        <v>0</v>
      </c>
      <c r="M206" s="191">
        <v>0</v>
      </c>
      <c r="N206" s="191">
        <f t="shared" si="39"/>
        <v>0</v>
      </c>
      <c r="O206" s="190">
        <v>0</v>
      </c>
      <c r="P206" s="190">
        <v>0</v>
      </c>
      <c r="Q206" s="190">
        <v>0</v>
      </c>
      <c r="R206" s="190">
        <v>0</v>
      </c>
      <c r="S206" s="190">
        <f t="shared" si="40"/>
        <v>0</v>
      </c>
      <c r="T206" s="190">
        <f t="shared" si="41"/>
        <v>4219911.96</v>
      </c>
      <c r="U206" s="191">
        <v>0</v>
      </c>
      <c r="V206" s="191">
        <f t="shared" si="42"/>
        <v>4219911.96</v>
      </c>
      <c r="W206" s="190">
        <v>0</v>
      </c>
      <c r="X206" s="191">
        <f t="shared" si="43"/>
        <v>4219911.96</v>
      </c>
    </row>
    <row r="207" spans="1:24" ht="12.75" hidden="1" outlineLevel="1">
      <c r="A207" s="140" t="s">
        <v>1213</v>
      </c>
      <c r="C207" s="142" t="s">
        <v>1214</v>
      </c>
      <c r="D207" s="142" t="s">
        <v>1215</v>
      </c>
      <c r="E207" s="140">
        <v>0</v>
      </c>
      <c r="F207" s="140">
        <v>0</v>
      </c>
      <c r="G207" s="190">
        <f t="shared" si="37"/>
        <v>0</v>
      </c>
      <c r="H207" s="191">
        <v>0</v>
      </c>
      <c r="I207" s="191">
        <v>0</v>
      </c>
      <c r="J207" s="191">
        <v>0</v>
      </c>
      <c r="K207" s="191">
        <f t="shared" si="38"/>
        <v>0</v>
      </c>
      <c r="L207" s="191">
        <v>0</v>
      </c>
      <c r="M207" s="191">
        <v>0</v>
      </c>
      <c r="N207" s="191">
        <f t="shared" si="39"/>
        <v>0</v>
      </c>
      <c r="O207" s="190">
        <v>9229</v>
      </c>
      <c r="P207" s="190">
        <v>0</v>
      </c>
      <c r="Q207" s="190">
        <v>0</v>
      </c>
      <c r="R207" s="190">
        <v>0</v>
      </c>
      <c r="S207" s="190">
        <f t="shared" si="40"/>
        <v>9229</v>
      </c>
      <c r="T207" s="190">
        <f t="shared" si="41"/>
        <v>9229</v>
      </c>
      <c r="U207" s="191">
        <v>0</v>
      </c>
      <c r="V207" s="191">
        <f t="shared" si="42"/>
        <v>9229</v>
      </c>
      <c r="W207" s="190">
        <v>0</v>
      </c>
      <c r="X207" s="191">
        <f t="shared" si="43"/>
        <v>9229</v>
      </c>
    </row>
    <row r="208" spans="1:24" ht="12.75" hidden="1" outlineLevel="1">
      <c r="A208" s="140" t="s">
        <v>1216</v>
      </c>
      <c r="C208" s="142" t="s">
        <v>1217</v>
      </c>
      <c r="D208" s="142" t="s">
        <v>1218</v>
      </c>
      <c r="E208" s="140">
        <v>0</v>
      </c>
      <c r="F208" s="140">
        <v>525287.6</v>
      </c>
      <c r="G208" s="190">
        <f t="shared" si="37"/>
        <v>525287.6</v>
      </c>
      <c r="H208" s="191">
        <v>0</v>
      </c>
      <c r="I208" s="191">
        <v>0</v>
      </c>
      <c r="J208" s="191">
        <v>0</v>
      </c>
      <c r="K208" s="191">
        <f t="shared" si="38"/>
        <v>0</v>
      </c>
      <c r="L208" s="191">
        <v>0</v>
      </c>
      <c r="M208" s="191">
        <v>0</v>
      </c>
      <c r="N208" s="191">
        <f t="shared" si="39"/>
        <v>0</v>
      </c>
      <c r="O208" s="190">
        <v>0</v>
      </c>
      <c r="P208" s="190">
        <v>0</v>
      </c>
      <c r="Q208" s="190">
        <v>0</v>
      </c>
      <c r="R208" s="190">
        <v>0</v>
      </c>
      <c r="S208" s="190">
        <f t="shared" si="40"/>
        <v>0</v>
      </c>
      <c r="T208" s="190">
        <f t="shared" si="41"/>
        <v>525287.6</v>
      </c>
      <c r="U208" s="191">
        <v>0</v>
      </c>
      <c r="V208" s="191">
        <f t="shared" si="42"/>
        <v>525287.6</v>
      </c>
      <c r="W208" s="190">
        <v>0</v>
      </c>
      <c r="X208" s="191">
        <f t="shared" si="43"/>
        <v>525287.6</v>
      </c>
    </row>
    <row r="209" spans="1:25" ht="12.75" collapsed="1">
      <c r="A209" s="181" t="s">
        <v>1219</v>
      </c>
      <c r="B209" s="182"/>
      <c r="C209" s="181" t="s">
        <v>1220</v>
      </c>
      <c r="D209" s="183"/>
      <c r="E209" s="159">
        <v>0</v>
      </c>
      <c r="F209" s="159">
        <v>5130769.47</v>
      </c>
      <c r="G209" s="185">
        <f>E209+F209</f>
        <v>5130769.47</v>
      </c>
      <c r="H209" s="185">
        <v>1140791.74</v>
      </c>
      <c r="I209" s="185">
        <v>0</v>
      </c>
      <c r="J209" s="185">
        <v>0</v>
      </c>
      <c r="K209" s="185">
        <f>J209+I209</f>
        <v>0</v>
      </c>
      <c r="L209" s="185">
        <v>0</v>
      </c>
      <c r="M209" s="185">
        <v>0</v>
      </c>
      <c r="N209" s="185">
        <f>L209+M209</f>
        <v>0</v>
      </c>
      <c r="O209" s="185">
        <v>9229</v>
      </c>
      <c r="P209" s="185">
        <v>8319</v>
      </c>
      <c r="Q209" s="185">
        <v>0</v>
      </c>
      <c r="R209" s="185">
        <v>-6768522.56</v>
      </c>
      <c r="S209" s="185">
        <f>O209+P209+Q209+R209</f>
        <v>-6750974.56</v>
      </c>
      <c r="T209" s="185">
        <f>G209+H209+K209+N209+S209</f>
        <v>-479413.3499999996</v>
      </c>
      <c r="U209" s="185">
        <v>0</v>
      </c>
      <c r="V209" s="185">
        <f>T209+U209</f>
        <v>-479413.3499999996</v>
      </c>
      <c r="W209" s="185">
        <v>0</v>
      </c>
      <c r="X209" s="185">
        <f>V209+W209</f>
        <v>-479413.3499999996</v>
      </c>
      <c r="Y209" s="181"/>
    </row>
    <row r="210" spans="1:24" ht="12.75" hidden="1" outlineLevel="1">
      <c r="A210" s="140" t="s">
        <v>1221</v>
      </c>
      <c r="C210" s="142" t="s">
        <v>1222</v>
      </c>
      <c r="D210" s="142" t="s">
        <v>1223</v>
      </c>
      <c r="E210" s="140">
        <v>0</v>
      </c>
      <c r="F210" s="140">
        <v>0</v>
      </c>
      <c r="G210" s="190">
        <f>E210+F210</f>
        <v>0</v>
      </c>
      <c r="H210" s="191">
        <v>0</v>
      </c>
      <c r="I210" s="191">
        <v>0</v>
      </c>
      <c r="J210" s="191">
        <v>0</v>
      </c>
      <c r="K210" s="191">
        <f>J210+I210</f>
        <v>0</v>
      </c>
      <c r="L210" s="191">
        <v>0</v>
      </c>
      <c r="M210" s="191">
        <v>0</v>
      </c>
      <c r="N210" s="191">
        <f>L210+M210</f>
        <v>0</v>
      </c>
      <c r="O210" s="190">
        <v>0</v>
      </c>
      <c r="P210" s="190">
        <v>0</v>
      </c>
      <c r="Q210" s="190">
        <v>0</v>
      </c>
      <c r="R210" s="190">
        <v>476826.96</v>
      </c>
      <c r="S210" s="190">
        <f>O210+P210+Q210+R210</f>
        <v>476826.96</v>
      </c>
      <c r="T210" s="190">
        <f>G210+H210+K210+N210+S210</f>
        <v>476826.96</v>
      </c>
      <c r="U210" s="191">
        <v>0</v>
      </c>
      <c r="V210" s="191">
        <f>T210+U210</f>
        <v>476826.96</v>
      </c>
      <c r="W210" s="190">
        <v>0</v>
      </c>
      <c r="X210" s="191">
        <f>V210+W210</f>
        <v>476826.96</v>
      </c>
    </row>
    <row r="211" spans="1:24" ht="12.75" hidden="1" outlineLevel="1">
      <c r="A211" s="140" t="s">
        <v>1224</v>
      </c>
      <c r="C211" s="142" t="s">
        <v>1225</v>
      </c>
      <c r="D211" s="142" t="s">
        <v>1226</v>
      </c>
      <c r="E211" s="140">
        <v>0</v>
      </c>
      <c r="F211" s="140">
        <v>0</v>
      </c>
      <c r="G211" s="190">
        <f>E211+F211</f>
        <v>0</v>
      </c>
      <c r="H211" s="191">
        <v>0</v>
      </c>
      <c r="I211" s="191">
        <v>0</v>
      </c>
      <c r="J211" s="191">
        <v>0</v>
      </c>
      <c r="K211" s="191">
        <f>J211+I211</f>
        <v>0</v>
      </c>
      <c r="L211" s="191">
        <v>0</v>
      </c>
      <c r="M211" s="191">
        <v>0</v>
      </c>
      <c r="N211" s="191">
        <f>L211+M211</f>
        <v>0</v>
      </c>
      <c r="O211" s="190">
        <v>0</v>
      </c>
      <c r="P211" s="190">
        <v>0</v>
      </c>
      <c r="Q211" s="190">
        <v>0</v>
      </c>
      <c r="R211" s="190">
        <v>4992709.15</v>
      </c>
      <c r="S211" s="190">
        <f>O211+P211+Q211+R211</f>
        <v>4992709.15</v>
      </c>
      <c r="T211" s="190">
        <f>G211+H211+K211+N211+S211</f>
        <v>4992709.15</v>
      </c>
      <c r="U211" s="191">
        <v>0</v>
      </c>
      <c r="V211" s="191">
        <f>T211+U211</f>
        <v>4992709.15</v>
      </c>
      <c r="W211" s="190">
        <v>0</v>
      </c>
      <c r="X211" s="191">
        <f>V211+W211</f>
        <v>4992709.15</v>
      </c>
    </row>
    <row r="212" spans="1:24" ht="12.75" hidden="1" outlineLevel="1">
      <c r="A212" s="140" t="s">
        <v>1227</v>
      </c>
      <c r="C212" s="142" t="s">
        <v>1228</v>
      </c>
      <c r="D212" s="142" t="s">
        <v>1229</v>
      </c>
      <c r="E212" s="140">
        <v>0</v>
      </c>
      <c r="F212" s="140">
        <v>0</v>
      </c>
      <c r="G212" s="190">
        <f>E212+F212</f>
        <v>0</v>
      </c>
      <c r="H212" s="191">
        <v>0</v>
      </c>
      <c r="I212" s="191">
        <v>0</v>
      </c>
      <c r="J212" s="191">
        <v>0</v>
      </c>
      <c r="K212" s="191">
        <f>J212+I212</f>
        <v>0</v>
      </c>
      <c r="L212" s="191">
        <v>0</v>
      </c>
      <c r="M212" s="191">
        <v>0</v>
      </c>
      <c r="N212" s="191">
        <f>L212+M212</f>
        <v>0</v>
      </c>
      <c r="O212" s="190">
        <v>0</v>
      </c>
      <c r="P212" s="190">
        <v>0</v>
      </c>
      <c r="Q212" s="190">
        <v>0</v>
      </c>
      <c r="R212" s="190">
        <v>17179.82</v>
      </c>
      <c r="S212" s="190">
        <f>O212+P212+Q212+R212</f>
        <v>17179.82</v>
      </c>
      <c r="T212" s="190">
        <f>G212+H212+K212+N212+S212</f>
        <v>17179.82</v>
      </c>
      <c r="U212" s="191">
        <v>0</v>
      </c>
      <c r="V212" s="191">
        <f>T212+U212</f>
        <v>17179.82</v>
      </c>
      <c r="W212" s="190">
        <v>0</v>
      </c>
      <c r="X212" s="191">
        <f>V212+W212</f>
        <v>17179.82</v>
      </c>
    </row>
    <row r="213" spans="1:25" ht="12.75" collapsed="1">
      <c r="A213" s="181" t="s">
        <v>1230</v>
      </c>
      <c r="B213" s="182"/>
      <c r="C213" s="181" t="s">
        <v>428</v>
      </c>
      <c r="D213" s="183"/>
      <c r="E213" s="159">
        <v>0</v>
      </c>
      <c r="F213" s="159">
        <v>0</v>
      </c>
      <c r="G213" s="185">
        <f>E213+F213</f>
        <v>0</v>
      </c>
      <c r="H213" s="185">
        <v>0</v>
      </c>
      <c r="I213" s="185">
        <v>0</v>
      </c>
      <c r="J213" s="185">
        <v>0</v>
      </c>
      <c r="K213" s="185">
        <f>J213+I213</f>
        <v>0</v>
      </c>
      <c r="L213" s="185">
        <v>0</v>
      </c>
      <c r="M213" s="185">
        <v>0</v>
      </c>
      <c r="N213" s="185">
        <f>L213+M213</f>
        <v>0</v>
      </c>
      <c r="O213" s="185">
        <v>0</v>
      </c>
      <c r="P213" s="185">
        <v>0</v>
      </c>
      <c r="Q213" s="185">
        <v>0</v>
      </c>
      <c r="R213" s="185">
        <v>5486715.930000001</v>
      </c>
      <c r="S213" s="185">
        <f>O213+P213+Q213+R213</f>
        <v>5486715.930000001</v>
      </c>
      <c r="T213" s="185">
        <f>G213+H213+K213+N213+S213</f>
        <v>5486715.930000001</v>
      </c>
      <c r="U213" s="185">
        <v>0</v>
      </c>
      <c r="V213" s="185">
        <f>T213+U213</f>
        <v>5486715.930000001</v>
      </c>
      <c r="W213" s="185">
        <v>0</v>
      </c>
      <c r="X213" s="185">
        <f>V213+W213</f>
        <v>5486715.930000001</v>
      </c>
      <c r="Y213" s="181"/>
    </row>
    <row r="214" spans="1:25" ht="15.75">
      <c r="A214" s="186"/>
      <c r="B214" s="187"/>
      <c r="C214" s="80" t="s">
        <v>429</v>
      </c>
      <c r="D214" s="65"/>
      <c r="E214" s="120">
        <f>E54+E71+E200+E201+E213+E209</f>
        <v>139153.85</v>
      </c>
      <c r="F214" s="120">
        <f aca="true" t="shared" si="44" ref="F214:X214">F54+F71+F200+F201+F213+F209</f>
        <v>33614091.99999999</v>
      </c>
      <c r="G214" s="189">
        <f t="shared" si="44"/>
        <v>33753245.849999994</v>
      </c>
      <c r="H214" s="189">
        <f t="shared" si="44"/>
        <v>24679039.619999994</v>
      </c>
      <c r="I214" s="189">
        <f t="shared" si="44"/>
        <v>0</v>
      </c>
      <c r="J214" s="189">
        <f t="shared" si="44"/>
        <v>0</v>
      </c>
      <c r="K214" s="189">
        <f t="shared" si="44"/>
        <v>0</v>
      </c>
      <c r="L214" s="189">
        <f t="shared" si="44"/>
        <v>0</v>
      </c>
      <c r="M214" s="189">
        <f t="shared" si="44"/>
        <v>-1024.1</v>
      </c>
      <c r="N214" s="189">
        <f t="shared" si="44"/>
        <v>-1024.1</v>
      </c>
      <c r="O214" s="189">
        <f t="shared" si="44"/>
        <v>43760.7</v>
      </c>
      <c r="P214" s="189">
        <f t="shared" si="44"/>
        <v>93574.85</v>
      </c>
      <c r="Q214" s="189">
        <f t="shared" si="44"/>
        <v>0</v>
      </c>
      <c r="R214" s="189">
        <f t="shared" si="44"/>
        <v>-1416593.7299999986</v>
      </c>
      <c r="S214" s="189">
        <f t="shared" si="44"/>
        <v>-1279258.1799999988</v>
      </c>
      <c r="T214" s="189">
        <f t="shared" si="44"/>
        <v>57152003.18999998</v>
      </c>
      <c r="U214" s="189">
        <f t="shared" si="44"/>
        <v>0</v>
      </c>
      <c r="V214" s="189">
        <f t="shared" si="44"/>
        <v>57152003.18999998</v>
      </c>
      <c r="W214" s="189">
        <f t="shared" si="44"/>
        <v>4678140.67</v>
      </c>
      <c r="X214" s="189">
        <f t="shared" si="44"/>
        <v>61830143.859999985</v>
      </c>
      <c r="Y214" s="180"/>
    </row>
    <row r="215" spans="2:24" ht="12.75">
      <c r="B215" s="187"/>
      <c r="C215" s="81"/>
      <c r="D215" s="188"/>
      <c r="E215" s="159"/>
      <c r="F215" s="159"/>
      <c r="G215" s="185"/>
      <c r="H215" s="185"/>
      <c r="I215" s="185"/>
      <c r="J215" s="185"/>
      <c r="K215" s="185"/>
      <c r="L215" s="185"/>
      <c r="M215" s="185"/>
      <c r="N215" s="185"/>
      <c r="O215" s="185"/>
      <c r="P215" s="185"/>
      <c r="Q215" s="185"/>
      <c r="R215" s="185"/>
      <c r="S215" s="185"/>
      <c r="T215" s="185"/>
      <c r="U215" s="185"/>
      <c r="V215" s="185"/>
      <c r="W215" s="185"/>
      <c r="X215" s="185"/>
    </row>
    <row r="216" spans="1:25" ht="15">
      <c r="A216" s="180"/>
      <c r="B216" s="187" t="s">
        <v>1231</v>
      </c>
      <c r="C216" s="81"/>
      <c r="D216" s="188"/>
      <c r="E216" s="159"/>
      <c r="F216" s="159"/>
      <c r="G216" s="185"/>
      <c r="H216" s="185"/>
      <c r="I216" s="185"/>
      <c r="J216" s="185"/>
      <c r="K216" s="185"/>
      <c r="L216" s="185"/>
      <c r="M216" s="185"/>
      <c r="N216" s="185"/>
      <c r="O216" s="185"/>
      <c r="P216" s="185"/>
      <c r="Q216" s="185"/>
      <c r="R216" s="185"/>
      <c r="S216" s="185"/>
      <c r="T216" s="185"/>
      <c r="U216" s="185"/>
      <c r="V216" s="185"/>
      <c r="W216" s="185"/>
      <c r="X216" s="185"/>
      <c r="Y216" s="180"/>
    </row>
    <row r="217" spans="1:25" ht="15.75">
      <c r="A217" s="186"/>
      <c r="B217" s="187" t="s">
        <v>1232</v>
      </c>
      <c r="C217" s="81"/>
      <c r="D217" s="188"/>
      <c r="E217" s="120">
        <f aca="true" t="shared" si="45" ref="E217:X217">E38-E214</f>
        <v>-422819.36</v>
      </c>
      <c r="F217" s="120">
        <f t="shared" si="45"/>
        <v>-19905970.889999993</v>
      </c>
      <c r="G217" s="189">
        <f t="shared" si="45"/>
        <v>-20328790.249999993</v>
      </c>
      <c r="H217" s="189">
        <f t="shared" si="45"/>
        <v>-12331345.269999994</v>
      </c>
      <c r="I217" s="189">
        <f t="shared" si="45"/>
        <v>0</v>
      </c>
      <c r="J217" s="189">
        <f t="shared" si="45"/>
        <v>0</v>
      </c>
      <c r="K217" s="189">
        <f t="shared" si="45"/>
        <v>0</v>
      </c>
      <c r="L217" s="189">
        <f t="shared" si="45"/>
        <v>0</v>
      </c>
      <c r="M217" s="189">
        <f t="shared" si="45"/>
        <v>1024.1</v>
      </c>
      <c r="N217" s="189">
        <f t="shared" si="45"/>
        <v>1024.1</v>
      </c>
      <c r="O217" s="189">
        <f t="shared" si="45"/>
        <v>-43760.7</v>
      </c>
      <c r="P217" s="189">
        <f t="shared" si="45"/>
        <v>-93574.85</v>
      </c>
      <c r="Q217" s="189">
        <f t="shared" si="45"/>
        <v>0</v>
      </c>
      <c r="R217" s="189">
        <f t="shared" si="45"/>
        <v>1416593.7299999986</v>
      </c>
      <c r="S217" s="189">
        <f t="shared" si="45"/>
        <v>1279258.1799999988</v>
      </c>
      <c r="T217" s="189">
        <f t="shared" si="45"/>
        <v>-31379853.239999983</v>
      </c>
      <c r="U217" s="189">
        <f t="shared" si="45"/>
        <v>0</v>
      </c>
      <c r="V217" s="189">
        <f t="shared" si="45"/>
        <v>-31379853.239999983</v>
      </c>
      <c r="W217" s="189">
        <f t="shared" si="45"/>
        <v>-2369573.51</v>
      </c>
      <c r="X217" s="189">
        <f t="shared" si="45"/>
        <v>-33749426.749999985</v>
      </c>
      <c r="Y217" s="180"/>
    </row>
    <row r="218" spans="2:24" ht="12.75">
      <c r="B218" s="182"/>
      <c r="C218" s="181"/>
      <c r="D218" s="183"/>
      <c r="E218" s="159"/>
      <c r="F218" s="159"/>
      <c r="G218" s="185"/>
      <c r="H218" s="185"/>
      <c r="I218" s="185"/>
      <c r="J218" s="185"/>
      <c r="K218" s="185"/>
      <c r="L218" s="185"/>
      <c r="M218" s="185"/>
      <c r="N218" s="185"/>
      <c r="O218" s="185"/>
      <c r="P218" s="185"/>
      <c r="Q218" s="185"/>
      <c r="R218" s="185"/>
      <c r="S218" s="185"/>
      <c r="T218" s="185"/>
      <c r="U218" s="185"/>
      <c r="V218" s="185"/>
      <c r="W218" s="185"/>
      <c r="X218" s="185"/>
    </row>
    <row r="219" spans="1:25" ht="12.75">
      <c r="A219" s="181" t="s">
        <v>353</v>
      </c>
      <c r="B219" s="182"/>
      <c r="C219" s="181" t="s">
        <v>432</v>
      </c>
      <c r="D219" s="183"/>
      <c r="E219" s="159">
        <v>0</v>
      </c>
      <c r="F219" s="159">
        <v>10519611</v>
      </c>
      <c r="G219" s="185">
        <f>E219+F219</f>
        <v>10519611</v>
      </c>
      <c r="H219" s="185">
        <v>10028339.56</v>
      </c>
      <c r="I219" s="185">
        <v>0</v>
      </c>
      <c r="J219" s="185">
        <v>0</v>
      </c>
      <c r="K219" s="185">
        <f>J219+I219</f>
        <v>0</v>
      </c>
      <c r="L219" s="185">
        <v>0</v>
      </c>
      <c r="M219" s="185">
        <v>0</v>
      </c>
      <c r="N219" s="185">
        <f>L219+M219</f>
        <v>0</v>
      </c>
      <c r="O219" s="185">
        <v>0</v>
      </c>
      <c r="P219" s="185">
        <v>0</v>
      </c>
      <c r="Q219" s="185">
        <v>0</v>
      </c>
      <c r="R219" s="185">
        <v>0</v>
      </c>
      <c r="S219" s="185">
        <f>O219+P219+Q219+R219</f>
        <v>0</v>
      </c>
      <c r="T219" s="185">
        <f>G219+H219+K219+N219+S219</f>
        <v>20547950.560000002</v>
      </c>
      <c r="U219" s="185">
        <v>0</v>
      </c>
      <c r="V219" s="185">
        <f>T219+U219</f>
        <v>20547950.560000002</v>
      </c>
      <c r="W219" s="185">
        <v>1493910</v>
      </c>
      <c r="X219" s="185">
        <f>V219+W219</f>
        <v>22041860.560000002</v>
      </c>
      <c r="Y219" s="181"/>
    </row>
    <row r="220" spans="2:24" ht="12.75">
      <c r="B220" s="182"/>
      <c r="C220" s="181"/>
      <c r="D220" s="183"/>
      <c r="E220" s="159"/>
      <c r="F220" s="159"/>
      <c r="G220" s="185"/>
      <c r="H220" s="185"/>
      <c r="I220" s="185"/>
      <c r="J220" s="185"/>
      <c r="K220" s="185"/>
      <c r="L220" s="185"/>
      <c r="M220" s="185"/>
      <c r="N220" s="185"/>
      <c r="O220" s="185"/>
      <c r="P220" s="185"/>
      <c r="Q220" s="185"/>
      <c r="R220" s="185"/>
      <c r="S220" s="185"/>
      <c r="T220" s="185"/>
      <c r="U220" s="185"/>
      <c r="V220" s="185"/>
      <c r="W220" s="185"/>
      <c r="X220" s="185"/>
    </row>
    <row r="221" spans="1:25" ht="15">
      <c r="A221" s="180"/>
      <c r="B221" s="187" t="s">
        <v>1233</v>
      </c>
      <c r="C221" s="81"/>
      <c r="D221" s="183"/>
      <c r="E221" s="159"/>
      <c r="F221" s="159"/>
      <c r="G221" s="185"/>
      <c r="H221" s="185"/>
      <c r="I221" s="185"/>
      <c r="J221" s="185"/>
      <c r="K221" s="185"/>
      <c r="L221" s="185"/>
      <c r="M221" s="185"/>
      <c r="N221" s="185"/>
      <c r="O221" s="185"/>
      <c r="P221" s="185"/>
      <c r="Q221" s="185"/>
      <c r="R221" s="185"/>
      <c r="S221" s="185"/>
      <c r="T221" s="185"/>
      <c r="U221" s="185"/>
      <c r="V221" s="185"/>
      <c r="W221" s="185"/>
      <c r="X221" s="185"/>
      <c r="Y221" s="180"/>
    </row>
    <row r="222" spans="1:25" ht="15.75">
      <c r="A222" s="186"/>
      <c r="B222" s="187" t="s">
        <v>1234</v>
      </c>
      <c r="C222" s="81"/>
      <c r="D222" s="188"/>
      <c r="E222" s="120">
        <f aca="true" t="shared" si="46" ref="E222:X222">E217+E219</f>
        <v>-422819.36</v>
      </c>
      <c r="F222" s="120">
        <f t="shared" si="46"/>
        <v>-9386359.889999993</v>
      </c>
      <c r="G222" s="189">
        <f t="shared" si="46"/>
        <v>-9809179.249999993</v>
      </c>
      <c r="H222" s="189">
        <f t="shared" si="46"/>
        <v>-2303005.7099999934</v>
      </c>
      <c r="I222" s="189">
        <f t="shared" si="46"/>
        <v>0</v>
      </c>
      <c r="J222" s="189">
        <f t="shared" si="46"/>
        <v>0</v>
      </c>
      <c r="K222" s="189">
        <f t="shared" si="46"/>
        <v>0</v>
      </c>
      <c r="L222" s="189">
        <f t="shared" si="46"/>
        <v>0</v>
      </c>
      <c r="M222" s="189">
        <f t="shared" si="46"/>
        <v>1024.1</v>
      </c>
      <c r="N222" s="189">
        <f t="shared" si="46"/>
        <v>1024.1</v>
      </c>
      <c r="O222" s="189">
        <f t="shared" si="46"/>
        <v>-43760.7</v>
      </c>
      <c r="P222" s="189">
        <f t="shared" si="46"/>
        <v>-93574.85</v>
      </c>
      <c r="Q222" s="189">
        <f t="shared" si="46"/>
        <v>0</v>
      </c>
      <c r="R222" s="189">
        <f t="shared" si="46"/>
        <v>1416593.7299999986</v>
      </c>
      <c r="S222" s="189">
        <f t="shared" si="46"/>
        <v>1279258.1799999988</v>
      </c>
      <c r="T222" s="189">
        <f t="shared" si="46"/>
        <v>-10831902.679999981</v>
      </c>
      <c r="U222" s="189">
        <f t="shared" si="46"/>
        <v>0</v>
      </c>
      <c r="V222" s="189">
        <f t="shared" si="46"/>
        <v>-10831902.679999981</v>
      </c>
      <c r="W222" s="189">
        <f t="shared" si="46"/>
        <v>-875663.5099999998</v>
      </c>
      <c r="X222" s="189">
        <f t="shared" si="46"/>
        <v>-11707566.189999983</v>
      </c>
      <c r="Y222" s="180"/>
    </row>
    <row r="223" spans="2:24" ht="12.75">
      <c r="B223" s="182"/>
      <c r="C223" s="181"/>
      <c r="D223" s="183"/>
      <c r="E223" s="159"/>
      <c r="F223" s="159"/>
      <c r="G223" s="185"/>
      <c r="H223" s="185"/>
      <c r="I223" s="185"/>
      <c r="J223" s="185"/>
      <c r="K223" s="185"/>
      <c r="L223" s="185"/>
      <c r="M223" s="185"/>
      <c r="N223" s="185"/>
      <c r="O223" s="185"/>
      <c r="P223" s="185"/>
      <c r="Q223" s="185"/>
      <c r="R223" s="185"/>
      <c r="S223" s="185"/>
      <c r="T223" s="185"/>
      <c r="U223" s="185"/>
      <c r="V223" s="185"/>
      <c r="W223" s="185"/>
      <c r="X223" s="185"/>
    </row>
    <row r="224" spans="1:25" ht="15">
      <c r="A224" s="180"/>
      <c r="B224" s="187" t="s">
        <v>434</v>
      </c>
      <c r="C224" s="81"/>
      <c r="D224" s="188"/>
      <c r="E224" s="159"/>
      <c r="F224" s="159"/>
      <c r="G224" s="185"/>
      <c r="H224" s="185"/>
      <c r="I224" s="185"/>
      <c r="J224" s="185"/>
      <c r="K224" s="185"/>
      <c r="L224" s="185"/>
      <c r="M224" s="185"/>
      <c r="N224" s="185"/>
      <c r="O224" s="185"/>
      <c r="P224" s="185"/>
      <c r="Q224" s="185"/>
      <c r="R224" s="185"/>
      <c r="S224" s="185"/>
      <c r="T224" s="185"/>
      <c r="U224" s="185"/>
      <c r="V224" s="185"/>
      <c r="W224" s="185"/>
      <c r="X224" s="185"/>
      <c r="Y224" s="180"/>
    </row>
    <row r="225" spans="1:25" ht="12.75">
      <c r="A225" s="181" t="s">
        <v>1235</v>
      </c>
      <c r="B225" s="182"/>
      <c r="C225" s="181" t="s">
        <v>435</v>
      </c>
      <c r="D225" s="183"/>
      <c r="E225" s="159">
        <v>0</v>
      </c>
      <c r="F225" s="159">
        <v>0</v>
      </c>
      <c r="G225" s="185">
        <f>E225+F225</f>
        <v>0</v>
      </c>
      <c r="H225" s="185">
        <v>0</v>
      </c>
      <c r="I225" s="185">
        <v>0</v>
      </c>
      <c r="J225" s="185">
        <v>0</v>
      </c>
      <c r="K225" s="185">
        <f>J225+I225</f>
        <v>0</v>
      </c>
      <c r="L225" s="185">
        <v>0</v>
      </c>
      <c r="M225" s="185">
        <v>0</v>
      </c>
      <c r="N225" s="185">
        <f>L225+M225</f>
        <v>0</v>
      </c>
      <c r="O225" s="185">
        <v>0</v>
      </c>
      <c r="P225" s="185">
        <v>0</v>
      </c>
      <c r="Q225" s="185">
        <v>0</v>
      </c>
      <c r="R225" s="185">
        <v>0</v>
      </c>
      <c r="S225" s="185">
        <f>O225+P225+Q225+R225</f>
        <v>0</v>
      </c>
      <c r="T225" s="185">
        <f>G225+H225+K225+N225+S225</f>
        <v>0</v>
      </c>
      <c r="U225" s="185">
        <v>0</v>
      </c>
      <c r="V225" s="185">
        <f>T225+U225</f>
        <v>0</v>
      </c>
      <c r="W225" s="185">
        <v>0</v>
      </c>
      <c r="X225" s="185">
        <f>V225+W225</f>
        <v>0</v>
      </c>
      <c r="Y225" s="181"/>
    </row>
    <row r="226" spans="1:24" ht="12.75" hidden="1" outlineLevel="1">
      <c r="A226" s="140" t="s">
        <v>1236</v>
      </c>
      <c r="C226" s="142" t="s">
        <v>1237</v>
      </c>
      <c r="D226" s="142" t="s">
        <v>1238</v>
      </c>
      <c r="E226" s="140">
        <v>0</v>
      </c>
      <c r="F226" s="140">
        <v>0</v>
      </c>
      <c r="G226" s="190">
        <f aca="true" t="shared" si="47" ref="G226:G243">E226+F226</f>
        <v>0</v>
      </c>
      <c r="H226" s="191">
        <v>0</v>
      </c>
      <c r="I226" s="191">
        <v>0</v>
      </c>
      <c r="J226" s="191">
        <v>0</v>
      </c>
      <c r="K226" s="191">
        <f aca="true" t="shared" si="48" ref="K226:K243">J226+I226</f>
        <v>0</v>
      </c>
      <c r="L226" s="191">
        <v>792114.14</v>
      </c>
      <c r="M226" s="191">
        <v>32733.87</v>
      </c>
      <c r="N226" s="191">
        <f aca="true" t="shared" si="49" ref="N226:N243">L226+M226</f>
        <v>824848.01</v>
      </c>
      <c r="O226" s="190">
        <v>0</v>
      </c>
      <c r="P226" s="190">
        <v>0</v>
      </c>
      <c r="Q226" s="190">
        <v>0</v>
      </c>
      <c r="R226" s="190">
        <v>0</v>
      </c>
      <c r="S226" s="190">
        <f aca="true" t="shared" si="50" ref="S226:S243">O226+P226+Q226+R226</f>
        <v>0</v>
      </c>
      <c r="T226" s="190">
        <f aca="true" t="shared" si="51" ref="T226:T243">G226+H226+K226+N226+S226</f>
        <v>824848.01</v>
      </c>
      <c r="U226" s="191">
        <v>0</v>
      </c>
      <c r="V226" s="191">
        <f aca="true" t="shared" si="52" ref="V226:V243">T226+U226</f>
        <v>824848.01</v>
      </c>
      <c r="W226" s="190">
        <v>0</v>
      </c>
      <c r="X226" s="191">
        <f aca="true" t="shared" si="53" ref="X226:X243">V226+W226</f>
        <v>824848.01</v>
      </c>
    </row>
    <row r="227" spans="1:24" ht="12.75" hidden="1" outlineLevel="1">
      <c r="A227" s="140" t="s">
        <v>1239</v>
      </c>
      <c r="C227" s="142" t="s">
        <v>1240</v>
      </c>
      <c r="D227" s="142" t="s">
        <v>1241</v>
      </c>
      <c r="E227" s="140">
        <v>-266186.18</v>
      </c>
      <c r="F227" s="140">
        <v>69045.17</v>
      </c>
      <c r="G227" s="190">
        <f t="shared" si="47"/>
        <v>-197141.01</v>
      </c>
      <c r="H227" s="191">
        <v>0</v>
      </c>
      <c r="I227" s="191">
        <v>0</v>
      </c>
      <c r="J227" s="191">
        <v>0</v>
      </c>
      <c r="K227" s="191">
        <f t="shared" si="48"/>
        <v>0</v>
      </c>
      <c r="L227" s="191">
        <v>5665.52</v>
      </c>
      <c r="M227" s="191">
        <v>54.78</v>
      </c>
      <c r="N227" s="191">
        <f t="shared" si="49"/>
        <v>5720.3</v>
      </c>
      <c r="O227" s="190">
        <v>0</v>
      </c>
      <c r="P227" s="190">
        <v>0</v>
      </c>
      <c r="Q227" s="190">
        <v>0</v>
      </c>
      <c r="R227" s="190">
        <v>0</v>
      </c>
      <c r="S227" s="190">
        <f t="shared" si="50"/>
        <v>0</v>
      </c>
      <c r="T227" s="190">
        <f t="shared" si="51"/>
        <v>-191420.71000000002</v>
      </c>
      <c r="U227" s="191">
        <v>0</v>
      </c>
      <c r="V227" s="191">
        <f t="shared" si="52"/>
        <v>-191420.71000000002</v>
      </c>
      <c r="W227" s="190">
        <v>0</v>
      </c>
      <c r="X227" s="191">
        <f t="shared" si="53"/>
        <v>-191420.71000000002</v>
      </c>
    </row>
    <row r="228" spans="1:24" ht="12.75" hidden="1" outlineLevel="1">
      <c r="A228" s="140" t="s">
        <v>1242</v>
      </c>
      <c r="C228" s="142" t="s">
        <v>1243</v>
      </c>
      <c r="D228" s="142" t="s">
        <v>1244</v>
      </c>
      <c r="E228" s="140">
        <v>37230.94</v>
      </c>
      <c r="F228" s="140">
        <v>194998.74</v>
      </c>
      <c r="G228" s="190">
        <f t="shared" si="47"/>
        <v>232229.68</v>
      </c>
      <c r="H228" s="191">
        <v>63081.2</v>
      </c>
      <c r="I228" s="191">
        <v>0</v>
      </c>
      <c r="J228" s="191">
        <v>0</v>
      </c>
      <c r="K228" s="191">
        <f t="shared" si="48"/>
        <v>0</v>
      </c>
      <c r="L228" s="191">
        <v>0</v>
      </c>
      <c r="M228" s="191">
        <v>-58071.75</v>
      </c>
      <c r="N228" s="191">
        <f t="shared" si="49"/>
        <v>-58071.75</v>
      </c>
      <c r="O228" s="190">
        <v>0</v>
      </c>
      <c r="P228" s="190">
        <v>0</v>
      </c>
      <c r="Q228" s="190">
        <v>0</v>
      </c>
      <c r="R228" s="190">
        <v>0</v>
      </c>
      <c r="S228" s="190">
        <f t="shared" si="50"/>
        <v>0</v>
      </c>
      <c r="T228" s="190">
        <f t="shared" si="51"/>
        <v>237239.13</v>
      </c>
      <c r="U228" s="191">
        <v>0</v>
      </c>
      <c r="V228" s="191">
        <f t="shared" si="52"/>
        <v>237239.13</v>
      </c>
      <c r="W228" s="190">
        <v>0</v>
      </c>
      <c r="X228" s="191">
        <f t="shared" si="53"/>
        <v>237239.13</v>
      </c>
    </row>
    <row r="229" spans="1:24" ht="12.75" hidden="1" outlineLevel="1">
      <c r="A229" s="140" t="s">
        <v>1245</v>
      </c>
      <c r="C229" s="142" t="s">
        <v>1246</v>
      </c>
      <c r="D229" s="142" t="s">
        <v>1247</v>
      </c>
      <c r="E229" s="140">
        <v>0</v>
      </c>
      <c r="F229" s="140">
        <v>0</v>
      </c>
      <c r="G229" s="190">
        <f t="shared" si="47"/>
        <v>0</v>
      </c>
      <c r="H229" s="191">
        <v>0</v>
      </c>
      <c r="I229" s="191">
        <v>0</v>
      </c>
      <c r="J229" s="191">
        <v>0</v>
      </c>
      <c r="K229" s="191">
        <f t="shared" si="48"/>
        <v>0</v>
      </c>
      <c r="L229" s="191">
        <v>0</v>
      </c>
      <c r="M229" s="191">
        <v>3018.18</v>
      </c>
      <c r="N229" s="191">
        <f t="shared" si="49"/>
        <v>3018.18</v>
      </c>
      <c r="O229" s="190">
        <v>0</v>
      </c>
      <c r="P229" s="190">
        <v>0</v>
      </c>
      <c r="Q229" s="190">
        <v>0</v>
      </c>
      <c r="R229" s="190">
        <v>0</v>
      </c>
      <c r="S229" s="190">
        <f t="shared" si="50"/>
        <v>0</v>
      </c>
      <c r="T229" s="190">
        <f t="shared" si="51"/>
        <v>3018.18</v>
      </c>
      <c r="U229" s="191">
        <v>0</v>
      </c>
      <c r="V229" s="191">
        <f t="shared" si="52"/>
        <v>3018.18</v>
      </c>
      <c r="W229" s="190">
        <v>0</v>
      </c>
      <c r="X229" s="191">
        <f t="shared" si="53"/>
        <v>3018.18</v>
      </c>
    </row>
    <row r="230" spans="1:24" ht="12.75" hidden="1" outlineLevel="1">
      <c r="A230" s="140" t="s">
        <v>1248</v>
      </c>
      <c r="C230" s="142" t="s">
        <v>1249</v>
      </c>
      <c r="D230" s="142" t="s">
        <v>1250</v>
      </c>
      <c r="E230" s="140">
        <v>164.03</v>
      </c>
      <c r="F230" s="140">
        <v>0</v>
      </c>
      <c r="G230" s="190">
        <f t="shared" si="47"/>
        <v>164.03</v>
      </c>
      <c r="H230" s="191">
        <v>0</v>
      </c>
      <c r="I230" s="191">
        <v>0</v>
      </c>
      <c r="J230" s="191">
        <v>0</v>
      </c>
      <c r="K230" s="191">
        <f t="shared" si="48"/>
        <v>0</v>
      </c>
      <c r="L230" s="191">
        <v>0</v>
      </c>
      <c r="M230" s="191">
        <v>0</v>
      </c>
      <c r="N230" s="191">
        <f t="shared" si="49"/>
        <v>0</v>
      </c>
      <c r="O230" s="190">
        <v>0</v>
      </c>
      <c r="P230" s="190">
        <v>0</v>
      </c>
      <c r="Q230" s="190">
        <v>0</v>
      </c>
      <c r="R230" s="190">
        <v>0</v>
      </c>
      <c r="S230" s="190">
        <f t="shared" si="50"/>
        <v>0</v>
      </c>
      <c r="T230" s="190">
        <f t="shared" si="51"/>
        <v>164.03</v>
      </c>
      <c r="U230" s="191">
        <v>0</v>
      </c>
      <c r="V230" s="191">
        <f t="shared" si="52"/>
        <v>164.03</v>
      </c>
      <c r="W230" s="190">
        <v>0</v>
      </c>
      <c r="X230" s="191">
        <f t="shared" si="53"/>
        <v>164.03</v>
      </c>
    </row>
    <row r="231" spans="1:24" ht="12.75" hidden="1" outlineLevel="1">
      <c r="A231" s="140" t="s">
        <v>1251</v>
      </c>
      <c r="C231" s="142" t="s">
        <v>1252</v>
      </c>
      <c r="D231" s="142" t="s">
        <v>1253</v>
      </c>
      <c r="E231" s="140">
        <v>24.51</v>
      </c>
      <c r="F231" s="140">
        <v>0</v>
      </c>
      <c r="G231" s="190">
        <f t="shared" si="47"/>
        <v>24.51</v>
      </c>
      <c r="H231" s="191">
        <v>0</v>
      </c>
      <c r="I231" s="191">
        <v>0</v>
      </c>
      <c r="J231" s="191">
        <v>0</v>
      </c>
      <c r="K231" s="191">
        <f t="shared" si="48"/>
        <v>0</v>
      </c>
      <c r="L231" s="191">
        <v>0</v>
      </c>
      <c r="M231" s="191">
        <v>0</v>
      </c>
      <c r="N231" s="191">
        <f t="shared" si="49"/>
        <v>0</v>
      </c>
      <c r="O231" s="190">
        <v>0</v>
      </c>
      <c r="P231" s="190">
        <v>0</v>
      </c>
      <c r="Q231" s="190">
        <v>0</v>
      </c>
      <c r="R231" s="190">
        <v>0</v>
      </c>
      <c r="S231" s="190">
        <f t="shared" si="50"/>
        <v>0</v>
      </c>
      <c r="T231" s="190">
        <f t="shared" si="51"/>
        <v>24.51</v>
      </c>
      <c r="U231" s="191">
        <v>0</v>
      </c>
      <c r="V231" s="191">
        <f t="shared" si="52"/>
        <v>24.51</v>
      </c>
      <c r="W231" s="190">
        <v>0</v>
      </c>
      <c r="X231" s="191">
        <f t="shared" si="53"/>
        <v>24.51</v>
      </c>
    </row>
    <row r="232" spans="1:24" ht="12.75" hidden="1" outlineLevel="1">
      <c r="A232" s="140" t="s">
        <v>1254</v>
      </c>
      <c r="C232" s="142" t="s">
        <v>1255</v>
      </c>
      <c r="D232" s="142" t="s">
        <v>1256</v>
      </c>
      <c r="E232" s="140">
        <v>-4610.69</v>
      </c>
      <c r="F232" s="140">
        <v>0</v>
      </c>
      <c r="G232" s="190">
        <f t="shared" si="47"/>
        <v>-4610.69</v>
      </c>
      <c r="H232" s="191">
        <v>0</v>
      </c>
      <c r="I232" s="191">
        <v>0</v>
      </c>
      <c r="J232" s="191">
        <v>0</v>
      </c>
      <c r="K232" s="191">
        <f t="shared" si="48"/>
        <v>0</v>
      </c>
      <c r="L232" s="191">
        <v>0</v>
      </c>
      <c r="M232" s="191">
        <v>0</v>
      </c>
      <c r="N232" s="191">
        <f t="shared" si="49"/>
        <v>0</v>
      </c>
      <c r="O232" s="190">
        <v>0</v>
      </c>
      <c r="P232" s="190">
        <v>0</v>
      </c>
      <c r="Q232" s="190">
        <v>0</v>
      </c>
      <c r="R232" s="190">
        <v>0</v>
      </c>
      <c r="S232" s="190">
        <f t="shared" si="50"/>
        <v>0</v>
      </c>
      <c r="T232" s="190">
        <f t="shared" si="51"/>
        <v>-4610.69</v>
      </c>
      <c r="U232" s="191">
        <v>0</v>
      </c>
      <c r="V232" s="191">
        <f t="shared" si="52"/>
        <v>-4610.69</v>
      </c>
      <c r="W232" s="190">
        <v>0</v>
      </c>
      <c r="X232" s="191">
        <f t="shared" si="53"/>
        <v>-4610.69</v>
      </c>
    </row>
    <row r="233" spans="1:24" ht="12.75" hidden="1" outlineLevel="1">
      <c r="A233" s="140" t="s">
        <v>1257</v>
      </c>
      <c r="C233" s="142" t="s">
        <v>1258</v>
      </c>
      <c r="D233" s="142" t="s">
        <v>1259</v>
      </c>
      <c r="E233" s="140">
        <v>-16646.46</v>
      </c>
      <c r="F233" s="140">
        <v>0</v>
      </c>
      <c r="G233" s="190">
        <f t="shared" si="47"/>
        <v>-16646.46</v>
      </c>
      <c r="H233" s="191">
        <v>0</v>
      </c>
      <c r="I233" s="191">
        <v>0</v>
      </c>
      <c r="J233" s="191">
        <v>0</v>
      </c>
      <c r="K233" s="191">
        <f t="shared" si="48"/>
        <v>0</v>
      </c>
      <c r="L233" s="191">
        <v>0</v>
      </c>
      <c r="M233" s="191">
        <v>0</v>
      </c>
      <c r="N233" s="191">
        <f t="shared" si="49"/>
        <v>0</v>
      </c>
      <c r="O233" s="190">
        <v>0</v>
      </c>
      <c r="P233" s="190">
        <v>0</v>
      </c>
      <c r="Q233" s="190">
        <v>0</v>
      </c>
      <c r="R233" s="190">
        <v>0</v>
      </c>
      <c r="S233" s="190">
        <f t="shared" si="50"/>
        <v>0</v>
      </c>
      <c r="T233" s="190">
        <f t="shared" si="51"/>
        <v>-16646.46</v>
      </c>
      <c r="U233" s="191">
        <v>0</v>
      </c>
      <c r="V233" s="191">
        <f t="shared" si="52"/>
        <v>-16646.46</v>
      </c>
      <c r="W233" s="190">
        <v>0</v>
      </c>
      <c r="X233" s="191">
        <f t="shared" si="53"/>
        <v>-16646.46</v>
      </c>
    </row>
    <row r="234" spans="1:24" ht="12.75" hidden="1" outlineLevel="1">
      <c r="A234" s="140" t="s">
        <v>1260</v>
      </c>
      <c r="C234" s="142" t="s">
        <v>1261</v>
      </c>
      <c r="D234" s="142" t="s">
        <v>1262</v>
      </c>
      <c r="E234" s="140">
        <v>4825.83</v>
      </c>
      <c r="F234" s="140">
        <v>7247093.67</v>
      </c>
      <c r="G234" s="190">
        <f t="shared" si="47"/>
        <v>7251919.5</v>
      </c>
      <c r="H234" s="191">
        <v>61883.05</v>
      </c>
      <c r="I234" s="191">
        <v>0</v>
      </c>
      <c r="J234" s="191">
        <v>0</v>
      </c>
      <c r="K234" s="191">
        <f t="shared" si="48"/>
        <v>0</v>
      </c>
      <c r="L234" s="191">
        <v>-4692.92</v>
      </c>
      <c r="M234" s="191">
        <v>-5477.27</v>
      </c>
      <c r="N234" s="191">
        <f t="shared" si="49"/>
        <v>-10170.19</v>
      </c>
      <c r="O234" s="190">
        <v>0</v>
      </c>
      <c r="P234" s="190">
        <v>6586.17</v>
      </c>
      <c r="Q234" s="190">
        <v>0</v>
      </c>
      <c r="R234" s="190">
        <v>0</v>
      </c>
      <c r="S234" s="190">
        <f t="shared" si="50"/>
        <v>6586.17</v>
      </c>
      <c r="T234" s="190">
        <f t="shared" si="51"/>
        <v>7310218.529999999</v>
      </c>
      <c r="U234" s="191">
        <v>0</v>
      </c>
      <c r="V234" s="191">
        <f t="shared" si="52"/>
        <v>7310218.529999999</v>
      </c>
      <c r="W234" s="190">
        <v>24123.47</v>
      </c>
      <c r="X234" s="191">
        <f t="shared" si="53"/>
        <v>7334341.999999999</v>
      </c>
    </row>
    <row r="235" spans="1:24" ht="12.75" hidden="1" outlineLevel="1">
      <c r="A235" s="140" t="s">
        <v>1263</v>
      </c>
      <c r="C235" s="142" t="s">
        <v>1264</v>
      </c>
      <c r="D235" s="142" t="s">
        <v>1265</v>
      </c>
      <c r="E235" s="140">
        <v>0</v>
      </c>
      <c r="F235" s="140">
        <v>-1487976.01</v>
      </c>
      <c r="G235" s="190">
        <f t="shared" si="47"/>
        <v>-1487976.01</v>
      </c>
      <c r="H235" s="191">
        <v>0</v>
      </c>
      <c r="I235" s="191">
        <v>0</v>
      </c>
      <c r="J235" s="191">
        <v>0</v>
      </c>
      <c r="K235" s="191">
        <f t="shared" si="48"/>
        <v>0</v>
      </c>
      <c r="L235" s="191">
        <v>0</v>
      </c>
      <c r="M235" s="191">
        <v>0</v>
      </c>
      <c r="N235" s="191">
        <f t="shared" si="49"/>
        <v>0</v>
      </c>
      <c r="O235" s="190">
        <v>0</v>
      </c>
      <c r="P235" s="190">
        <v>0</v>
      </c>
      <c r="Q235" s="190">
        <v>0</v>
      </c>
      <c r="R235" s="190">
        <v>0</v>
      </c>
      <c r="S235" s="190">
        <f t="shared" si="50"/>
        <v>0</v>
      </c>
      <c r="T235" s="190">
        <f t="shared" si="51"/>
        <v>-1487976.01</v>
      </c>
      <c r="U235" s="191">
        <v>0</v>
      </c>
      <c r="V235" s="191">
        <f t="shared" si="52"/>
        <v>-1487976.01</v>
      </c>
      <c r="W235" s="190">
        <v>0</v>
      </c>
      <c r="X235" s="191">
        <f t="shared" si="53"/>
        <v>-1487976.01</v>
      </c>
    </row>
    <row r="236" spans="1:24" ht="12.75" hidden="1" outlineLevel="1">
      <c r="A236" s="140" t="s">
        <v>1266</v>
      </c>
      <c r="C236" s="142" t="s">
        <v>1267</v>
      </c>
      <c r="D236" s="142" t="s">
        <v>1268</v>
      </c>
      <c r="E236" s="140">
        <v>-517.92</v>
      </c>
      <c r="F236" s="140">
        <v>0</v>
      </c>
      <c r="G236" s="190">
        <f t="shared" si="47"/>
        <v>-517.92</v>
      </c>
      <c r="H236" s="191">
        <v>0</v>
      </c>
      <c r="I236" s="191">
        <v>0</v>
      </c>
      <c r="J236" s="191">
        <v>0</v>
      </c>
      <c r="K236" s="191">
        <f t="shared" si="48"/>
        <v>0</v>
      </c>
      <c r="L236" s="191">
        <v>375935.16</v>
      </c>
      <c r="M236" s="191">
        <v>2470.04</v>
      </c>
      <c r="N236" s="191">
        <f t="shared" si="49"/>
        <v>378405.19999999995</v>
      </c>
      <c r="O236" s="190">
        <v>0</v>
      </c>
      <c r="P236" s="190">
        <v>0</v>
      </c>
      <c r="Q236" s="190">
        <v>0</v>
      </c>
      <c r="R236" s="190">
        <v>0</v>
      </c>
      <c r="S236" s="190">
        <f t="shared" si="50"/>
        <v>0</v>
      </c>
      <c r="T236" s="190">
        <f t="shared" si="51"/>
        <v>377887.27999999997</v>
      </c>
      <c r="U236" s="191">
        <v>0</v>
      </c>
      <c r="V236" s="191">
        <f t="shared" si="52"/>
        <v>377887.27999999997</v>
      </c>
      <c r="W236" s="190">
        <v>0</v>
      </c>
      <c r="X236" s="191">
        <f t="shared" si="53"/>
        <v>377887.27999999997</v>
      </c>
    </row>
    <row r="237" spans="1:24" ht="12.75" hidden="1" outlineLevel="1">
      <c r="A237" s="140" t="s">
        <v>1269</v>
      </c>
      <c r="C237" s="142" t="s">
        <v>1270</v>
      </c>
      <c r="D237" s="142" t="s">
        <v>1271</v>
      </c>
      <c r="E237" s="140">
        <v>0</v>
      </c>
      <c r="F237" s="140">
        <v>0</v>
      </c>
      <c r="G237" s="190">
        <f t="shared" si="47"/>
        <v>0</v>
      </c>
      <c r="H237" s="191">
        <v>0</v>
      </c>
      <c r="I237" s="191">
        <v>0</v>
      </c>
      <c r="J237" s="191">
        <v>0</v>
      </c>
      <c r="K237" s="191">
        <f t="shared" si="48"/>
        <v>0</v>
      </c>
      <c r="L237" s="191">
        <v>0</v>
      </c>
      <c r="M237" s="191">
        <v>200885.18</v>
      </c>
      <c r="N237" s="191">
        <f t="shared" si="49"/>
        <v>200885.18</v>
      </c>
      <c r="O237" s="190">
        <v>0</v>
      </c>
      <c r="P237" s="190">
        <v>0</v>
      </c>
      <c r="Q237" s="190">
        <v>0</v>
      </c>
      <c r="R237" s="190">
        <v>0</v>
      </c>
      <c r="S237" s="190">
        <f t="shared" si="50"/>
        <v>0</v>
      </c>
      <c r="T237" s="190">
        <f t="shared" si="51"/>
        <v>200885.18</v>
      </c>
      <c r="U237" s="191">
        <v>0</v>
      </c>
      <c r="V237" s="191">
        <f t="shared" si="52"/>
        <v>200885.18</v>
      </c>
      <c r="W237" s="190">
        <v>0</v>
      </c>
      <c r="X237" s="191">
        <f t="shared" si="53"/>
        <v>200885.18</v>
      </c>
    </row>
    <row r="238" spans="1:25" ht="12.75" collapsed="1">
      <c r="A238" s="181" t="s">
        <v>1272</v>
      </c>
      <c r="B238" s="182"/>
      <c r="C238" s="181" t="s">
        <v>1273</v>
      </c>
      <c r="D238" s="183"/>
      <c r="E238" s="159">
        <v>-245715.94</v>
      </c>
      <c r="F238" s="159">
        <v>6023161.57</v>
      </c>
      <c r="G238" s="185">
        <f t="shared" si="47"/>
        <v>5777445.63</v>
      </c>
      <c r="H238" s="185">
        <v>124964.25</v>
      </c>
      <c r="I238" s="185">
        <v>0</v>
      </c>
      <c r="J238" s="185">
        <v>0</v>
      </c>
      <c r="K238" s="185">
        <f t="shared" si="48"/>
        <v>0</v>
      </c>
      <c r="L238" s="185">
        <v>1169021.9</v>
      </c>
      <c r="M238" s="185">
        <v>175613.03</v>
      </c>
      <c r="N238" s="185">
        <f t="shared" si="49"/>
        <v>1344634.93</v>
      </c>
      <c r="O238" s="185">
        <v>0</v>
      </c>
      <c r="P238" s="185">
        <v>6586.17</v>
      </c>
      <c r="Q238" s="185">
        <v>0</v>
      </c>
      <c r="R238" s="185">
        <v>0</v>
      </c>
      <c r="S238" s="185">
        <f t="shared" si="50"/>
        <v>6586.17</v>
      </c>
      <c r="T238" s="185">
        <f t="shared" si="51"/>
        <v>7253630.9799999995</v>
      </c>
      <c r="U238" s="185">
        <v>0</v>
      </c>
      <c r="V238" s="185">
        <f t="shared" si="52"/>
        <v>7253630.9799999995</v>
      </c>
      <c r="W238" s="185">
        <v>24123.47</v>
      </c>
      <c r="X238" s="185">
        <f t="shared" si="53"/>
        <v>7277754.449999999</v>
      </c>
      <c r="Y238" s="181"/>
    </row>
    <row r="239" spans="1:25" ht="12.75">
      <c r="A239" s="181" t="s">
        <v>353</v>
      </c>
      <c r="B239" s="182"/>
      <c r="C239" s="181" t="s">
        <v>437</v>
      </c>
      <c r="D239" s="183"/>
      <c r="E239" s="159">
        <v>0</v>
      </c>
      <c r="F239" s="159">
        <v>296.26</v>
      </c>
      <c r="G239" s="185">
        <f t="shared" si="47"/>
        <v>296.26</v>
      </c>
      <c r="H239" s="185">
        <v>21695.97</v>
      </c>
      <c r="I239" s="185">
        <v>0</v>
      </c>
      <c r="J239" s="185">
        <v>0</v>
      </c>
      <c r="K239" s="185">
        <f t="shared" si="48"/>
        <v>0</v>
      </c>
      <c r="L239" s="185">
        <v>0</v>
      </c>
      <c r="M239" s="185">
        <v>0</v>
      </c>
      <c r="N239" s="185">
        <f t="shared" si="49"/>
        <v>0</v>
      </c>
      <c r="O239" s="185">
        <v>0</v>
      </c>
      <c r="P239" s="185">
        <v>0</v>
      </c>
      <c r="Q239" s="185">
        <v>0</v>
      </c>
      <c r="R239" s="185">
        <v>0</v>
      </c>
      <c r="S239" s="185">
        <f t="shared" si="50"/>
        <v>0</v>
      </c>
      <c r="T239" s="185">
        <f t="shared" si="51"/>
        <v>21992.23</v>
      </c>
      <c r="U239" s="185">
        <v>0</v>
      </c>
      <c r="V239" s="185">
        <f t="shared" si="52"/>
        <v>21992.23</v>
      </c>
      <c r="W239" s="185">
        <v>68401</v>
      </c>
      <c r="X239" s="185">
        <f t="shared" si="53"/>
        <v>90393.23</v>
      </c>
      <c r="Y239" s="181"/>
    </row>
    <row r="240" spans="1:25" ht="12.75">
      <c r="A240" s="181" t="s">
        <v>1274</v>
      </c>
      <c r="B240" s="182"/>
      <c r="C240" s="181" t="s">
        <v>438</v>
      </c>
      <c r="D240" s="183"/>
      <c r="E240" s="159">
        <v>0</v>
      </c>
      <c r="F240" s="159">
        <v>0</v>
      </c>
      <c r="G240" s="185">
        <f t="shared" si="47"/>
        <v>0</v>
      </c>
      <c r="H240" s="185">
        <v>0</v>
      </c>
      <c r="I240" s="185">
        <v>0</v>
      </c>
      <c r="J240" s="185">
        <v>0</v>
      </c>
      <c r="K240" s="185">
        <f t="shared" si="48"/>
        <v>0</v>
      </c>
      <c r="L240" s="185">
        <v>0</v>
      </c>
      <c r="M240" s="185">
        <v>0</v>
      </c>
      <c r="N240" s="185">
        <f t="shared" si="49"/>
        <v>0</v>
      </c>
      <c r="O240" s="185">
        <v>0</v>
      </c>
      <c r="P240" s="185">
        <v>0</v>
      </c>
      <c r="Q240" s="185">
        <v>0</v>
      </c>
      <c r="R240" s="185">
        <v>0</v>
      </c>
      <c r="S240" s="185">
        <f t="shared" si="50"/>
        <v>0</v>
      </c>
      <c r="T240" s="185">
        <f t="shared" si="51"/>
        <v>0</v>
      </c>
      <c r="U240" s="185">
        <v>0</v>
      </c>
      <c r="V240" s="185">
        <f t="shared" si="52"/>
        <v>0</v>
      </c>
      <c r="W240" s="185">
        <v>0</v>
      </c>
      <c r="X240" s="185">
        <f t="shared" si="53"/>
        <v>0</v>
      </c>
      <c r="Y240" s="181"/>
    </row>
    <row r="241" spans="1:25" ht="12.75">
      <c r="A241" s="181" t="s">
        <v>1275</v>
      </c>
      <c r="B241" s="182"/>
      <c r="C241" s="181" t="s">
        <v>1276</v>
      </c>
      <c r="D241" s="183"/>
      <c r="E241" s="159">
        <v>0</v>
      </c>
      <c r="F241" s="159">
        <v>0</v>
      </c>
      <c r="G241" s="185">
        <f t="shared" si="47"/>
        <v>0</v>
      </c>
      <c r="H241" s="185">
        <v>0</v>
      </c>
      <c r="I241" s="185">
        <v>0</v>
      </c>
      <c r="J241" s="185">
        <v>0</v>
      </c>
      <c r="K241" s="185">
        <f t="shared" si="48"/>
        <v>0</v>
      </c>
      <c r="L241" s="185">
        <v>0</v>
      </c>
      <c r="M241" s="185">
        <v>0</v>
      </c>
      <c r="N241" s="185">
        <f t="shared" si="49"/>
        <v>0</v>
      </c>
      <c r="O241" s="185">
        <v>0</v>
      </c>
      <c r="P241" s="185">
        <v>0</v>
      </c>
      <c r="Q241" s="185">
        <v>0</v>
      </c>
      <c r="R241" s="185">
        <v>0</v>
      </c>
      <c r="S241" s="185">
        <f t="shared" si="50"/>
        <v>0</v>
      </c>
      <c r="T241" s="185">
        <f t="shared" si="51"/>
        <v>0</v>
      </c>
      <c r="U241" s="185">
        <v>0</v>
      </c>
      <c r="V241" s="185">
        <f t="shared" si="52"/>
        <v>0</v>
      </c>
      <c r="W241" s="185">
        <v>0</v>
      </c>
      <c r="X241" s="185">
        <f t="shared" si="53"/>
        <v>0</v>
      </c>
      <c r="Y241" s="181"/>
    </row>
    <row r="242" spans="1:24" ht="12.75" hidden="1" outlineLevel="1">
      <c r="A242" s="140" t="s">
        <v>1277</v>
      </c>
      <c r="C242" s="142" t="s">
        <v>1278</v>
      </c>
      <c r="D242" s="142" t="s">
        <v>1279</v>
      </c>
      <c r="E242" s="140">
        <v>0</v>
      </c>
      <c r="F242" s="140">
        <v>0</v>
      </c>
      <c r="G242" s="190">
        <f t="shared" si="47"/>
        <v>0</v>
      </c>
      <c r="H242" s="191">
        <v>0</v>
      </c>
      <c r="I242" s="191">
        <v>0</v>
      </c>
      <c r="J242" s="191">
        <v>0</v>
      </c>
      <c r="K242" s="191">
        <f t="shared" si="48"/>
        <v>0</v>
      </c>
      <c r="L242" s="191">
        <v>0</v>
      </c>
      <c r="M242" s="191">
        <v>-8469.85</v>
      </c>
      <c r="N242" s="191">
        <f t="shared" si="49"/>
        <v>-8469.85</v>
      </c>
      <c r="O242" s="190">
        <v>0</v>
      </c>
      <c r="P242" s="190">
        <v>0</v>
      </c>
      <c r="Q242" s="190">
        <v>0</v>
      </c>
      <c r="R242" s="190">
        <v>0</v>
      </c>
      <c r="S242" s="190">
        <f t="shared" si="50"/>
        <v>0</v>
      </c>
      <c r="T242" s="190">
        <f t="shared" si="51"/>
        <v>-8469.85</v>
      </c>
      <c r="U242" s="191">
        <v>0</v>
      </c>
      <c r="V242" s="191">
        <f t="shared" si="52"/>
        <v>-8469.85</v>
      </c>
      <c r="W242" s="190">
        <v>0</v>
      </c>
      <c r="X242" s="191">
        <f t="shared" si="53"/>
        <v>-8469.85</v>
      </c>
    </row>
    <row r="243" spans="1:25" ht="12.75" collapsed="1">
      <c r="A243" s="181" t="s">
        <v>1280</v>
      </c>
      <c r="B243" s="182"/>
      <c r="C243" s="181" t="s">
        <v>1281</v>
      </c>
      <c r="D243" s="183"/>
      <c r="E243" s="159">
        <v>0</v>
      </c>
      <c r="F243" s="159">
        <v>0</v>
      </c>
      <c r="G243" s="185">
        <f t="shared" si="47"/>
        <v>0</v>
      </c>
      <c r="H243" s="185">
        <v>0</v>
      </c>
      <c r="I243" s="185">
        <v>0</v>
      </c>
      <c r="J243" s="185">
        <v>0</v>
      </c>
      <c r="K243" s="185">
        <f t="shared" si="48"/>
        <v>0</v>
      </c>
      <c r="L243" s="185">
        <v>0</v>
      </c>
      <c r="M243" s="185">
        <v>-8469.85</v>
      </c>
      <c r="N243" s="185">
        <f t="shared" si="49"/>
        <v>-8469.85</v>
      </c>
      <c r="O243" s="185">
        <v>0</v>
      </c>
      <c r="P243" s="185">
        <v>0</v>
      </c>
      <c r="Q243" s="185">
        <v>0</v>
      </c>
      <c r="R243" s="185">
        <v>0</v>
      </c>
      <c r="S243" s="185">
        <f t="shared" si="50"/>
        <v>0</v>
      </c>
      <c r="T243" s="185">
        <f t="shared" si="51"/>
        <v>-8469.85</v>
      </c>
      <c r="U243" s="185">
        <v>0</v>
      </c>
      <c r="V243" s="185">
        <f t="shared" si="52"/>
        <v>-8469.85</v>
      </c>
      <c r="W243" s="185">
        <v>0</v>
      </c>
      <c r="X243" s="185">
        <f t="shared" si="53"/>
        <v>-8469.85</v>
      </c>
      <c r="Y243" s="181"/>
    </row>
    <row r="244" spans="2:24" ht="12.75">
      <c r="B244" s="182"/>
      <c r="C244" s="181"/>
      <c r="D244" s="183"/>
      <c r="E244" s="159"/>
      <c r="F244" s="159"/>
      <c r="G244" s="185"/>
      <c r="H244" s="185"/>
      <c r="I244" s="185"/>
      <c r="J244" s="185"/>
      <c r="K244" s="185"/>
      <c r="L244" s="185"/>
      <c r="M244" s="185"/>
      <c r="N244" s="185"/>
      <c r="O244" s="185"/>
      <c r="P244" s="185"/>
      <c r="Q244" s="185"/>
      <c r="R244" s="185"/>
      <c r="S244" s="185"/>
      <c r="T244" s="185"/>
      <c r="U244" s="185"/>
      <c r="V244" s="185"/>
      <c r="W244" s="185"/>
      <c r="X244" s="185"/>
    </row>
    <row r="245" spans="1:25" s="193" customFormat="1" ht="15.75">
      <c r="A245" s="186"/>
      <c r="B245" s="187"/>
      <c r="C245" s="81" t="s">
        <v>1282</v>
      </c>
      <c r="D245" s="188"/>
      <c r="E245" s="120"/>
      <c r="F245" s="120"/>
      <c r="G245" s="189"/>
      <c r="H245" s="189"/>
      <c r="I245" s="189"/>
      <c r="J245" s="189"/>
      <c r="K245" s="189"/>
      <c r="L245" s="189"/>
      <c r="M245" s="189"/>
      <c r="N245" s="189"/>
      <c r="O245" s="189"/>
      <c r="P245" s="189"/>
      <c r="Q245" s="189"/>
      <c r="R245" s="189"/>
      <c r="S245" s="189"/>
      <c r="T245" s="189"/>
      <c r="U245" s="189"/>
      <c r="V245" s="189"/>
      <c r="W245" s="189"/>
      <c r="X245" s="189"/>
      <c r="Y245" s="186"/>
    </row>
    <row r="246" spans="1:25" s="193" customFormat="1" ht="15.75">
      <c r="A246" s="186"/>
      <c r="B246" s="187"/>
      <c r="C246" s="81" t="s">
        <v>441</v>
      </c>
      <c r="D246" s="188"/>
      <c r="E246" s="120">
        <f aca="true" t="shared" si="54" ref="E246:X246">E243+E240+E239+E238+E225+E241</f>
        <v>-245715.94</v>
      </c>
      <c r="F246" s="120">
        <f t="shared" si="54"/>
        <v>6023457.83</v>
      </c>
      <c r="G246" s="189">
        <f t="shared" si="54"/>
        <v>5777741.89</v>
      </c>
      <c r="H246" s="189">
        <f t="shared" si="54"/>
        <v>146660.22</v>
      </c>
      <c r="I246" s="189">
        <f t="shared" si="54"/>
        <v>0</v>
      </c>
      <c r="J246" s="189">
        <f t="shared" si="54"/>
        <v>0</v>
      </c>
      <c r="K246" s="189">
        <f t="shared" si="54"/>
        <v>0</v>
      </c>
      <c r="L246" s="189">
        <f t="shared" si="54"/>
        <v>1169021.9</v>
      </c>
      <c r="M246" s="189">
        <f t="shared" si="54"/>
        <v>167143.18</v>
      </c>
      <c r="N246" s="189">
        <f t="shared" si="54"/>
        <v>1336165.0799999998</v>
      </c>
      <c r="O246" s="189">
        <f t="shared" si="54"/>
        <v>0</v>
      </c>
      <c r="P246" s="189">
        <f t="shared" si="54"/>
        <v>6586.17</v>
      </c>
      <c r="Q246" s="189">
        <f t="shared" si="54"/>
        <v>0</v>
      </c>
      <c r="R246" s="189">
        <f t="shared" si="54"/>
        <v>0</v>
      </c>
      <c r="S246" s="189">
        <f t="shared" si="54"/>
        <v>6586.17</v>
      </c>
      <c r="T246" s="189">
        <f t="shared" si="54"/>
        <v>7267153.359999999</v>
      </c>
      <c r="U246" s="189">
        <f t="shared" si="54"/>
        <v>0</v>
      </c>
      <c r="V246" s="189">
        <f t="shared" si="54"/>
        <v>7267153.359999999</v>
      </c>
      <c r="W246" s="189">
        <f t="shared" si="54"/>
        <v>92524.47</v>
      </c>
      <c r="X246" s="189">
        <f t="shared" si="54"/>
        <v>7359677.829999999</v>
      </c>
      <c r="Y246" s="186"/>
    </row>
    <row r="247" spans="2:24" ht="12.75">
      <c r="B247" s="182"/>
      <c r="C247" s="181"/>
      <c r="D247" s="183"/>
      <c r="E247" s="159"/>
      <c r="F247" s="159"/>
      <c r="G247" s="185"/>
      <c r="H247" s="185"/>
      <c r="I247" s="185"/>
      <c r="J247" s="185"/>
      <c r="K247" s="185"/>
      <c r="L247" s="185"/>
      <c r="M247" s="185"/>
      <c r="N247" s="185"/>
      <c r="O247" s="185"/>
      <c r="P247" s="185"/>
      <c r="Q247" s="185"/>
      <c r="R247" s="185"/>
      <c r="S247" s="185"/>
      <c r="T247" s="185"/>
      <c r="U247" s="185"/>
      <c r="V247" s="185"/>
      <c r="W247" s="185"/>
      <c r="X247" s="185"/>
    </row>
    <row r="248" spans="1:25" s="194" customFormat="1" ht="15.75" hidden="1">
      <c r="A248" s="186"/>
      <c r="B248" s="187"/>
      <c r="C248" s="81" t="s">
        <v>1283</v>
      </c>
      <c r="D248" s="188"/>
      <c r="E248" s="120">
        <f aca="true" t="shared" si="55" ref="E248:X248">E222+E246</f>
        <v>-668535.3</v>
      </c>
      <c r="F248" s="120">
        <f t="shared" si="55"/>
        <v>-3362902.059999993</v>
      </c>
      <c r="G248" s="189">
        <f t="shared" si="55"/>
        <v>-4031437.359999993</v>
      </c>
      <c r="H248" s="189">
        <f t="shared" si="55"/>
        <v>-2156345.4899999932</v>
      </c>
      <c r="I248" s="189">
        <f t="shared" si="55"/>
        <v>0</v>
      </c>
      <c r="J248" s="189">
        <f t="shared" si="55"/>
        <v>0</v>
      </c>
      <c r="K248" s="189">
        <f t="shared" si="55"/>
        <v>0</v>
      </c>
      <c r="L248" s="189">
        <f t="shared" si="55"/>
        <v>1169021.9</v>
      </c>
      <c r="M248" s="189">
        <f t="shared" si="55"/>
        <v>168167.28</v>
      </c>
      <c r="N248" s="189">
        <f t="shared" si="55"/>
        <v>1337189.18</v>
      </c>
      <c r="O248" s="189">
        <f t="shared" si="55"/>
        <v>-43760.7</v>
      </c>
      <c r="P248" s="189">
        <f t="shared" si="55"/>
        <v>-86988.68000000001</v>
      </c>
      <c r="Q248" s="189">
        <f t="shared" si="55"/>
        <v>0</v>
      </c>
      <c r="R248" s="189">
        <f t="shared" si="55"/>
        <v>1416593.7299999986</v>
      </c>
      <c r="S248" s="189">
        <f t="shared" si="55"/>
        <v>1285844.3499999987</v>
      </c>
      <c r="T248" s="189">
        <f t="shared" si="55"/>
        <v>-3564749.3199999817</v>
      </c>
      <c r="U248" s="189">
        <f t="shared" si="55"/>
        <v>0</v>
      </c>
      <c r="V248" s="189">
        <f t="shared" si="55"/>
        <v>-3564749.3199999817</v>
      </c>
      <c r="W248" s="189">
        <f t="shared" si="55"/>
        <v>-783139.0399999998</v>
      </c>
      <c r="X248" s="189">
        <f t="shared" si="55"/>
        <v>-4347888.359999984</v>
      </c>
      <c r="Y248" s="186"/>
    </row>
    <row r="249" spans="2:24" ht="12.75" hidden="1">
      <c r="B249" s="182"/>
      <c r="C249" s="181"/>
      <c r="D249" s="183"/>
      <c r="E249" s="159"/>
      <c r="F249" s="159"/>
      <c r="G249" s="185"/>
      <c r="H249" s="185"/>
      <c r="I249" s="185"/>
      <c r="J249" s="185"/>
      <c r="K249" s="185"/>
      <c r="L249" s="185"/>
      <c r="M249" s="185"/>
      <c r="N249" s="185"/>
      <c r="O249" s="185"/>
      <c r="P249" s="185"/>
      <c r="Q249" s="185"/>
      <c r="R249" s="185"/>
      <c r="S249" s="185"/>
      <c r="T249" s="185"/>
      <c r="U249" s="185"/>
      <c r="V249" s="185"/>
      <c r="W249" s="185"/>
      <c r="X249" s="185"/>
    </row>
    <row r="250" spans="1:25" ht="12.75">
      <c r="A250" s="181"/>
      <c r="B250" s="182"/>
      <c r="C250" s="181" t="s">
        <v>442</v>
      </c>
      <c r="D250" s="183"/>
      <c r="E250" s="159">
        <v>0</v>
      </c>
      <c r="F250" s="159">
        <v>0</v>
      </c>
      <c r="G250" s="185">
        <f>E250+F250</f>
        <v>0</v>
      </c>
      <c r="H250" s="185">
        <v>0</v>
      </c>
      <c r="I250" s="185">
        <v>0</v>
      </c>
      <c r="J250" s="185">
        <v>0</v>
      </c>
      <c r="K250" s="185">
        <f>J250+I250</f>
        <v>0</v>
      </c>
      <c r="L250" s="185">
        <v>0</v>
      </c>
      <c r="M250" s="185">
        <v>0</v>
      </c>
      <c r="N250" s="185">
        <f>L250+M250</f>
        <v>0</v>
      </c>
      <c r="O250" s="185">
        <v>0</v>
      </c>
      <c r="P250" s="185">
        <v>0</v>
      </c>
      <c r="Q250" s="185">
        <v>0</v>
      </c>
      <c r="R250" s="185">
        <v>0</v>
      </c>
      <c r="S250" s="185">
        <f>O250+P250+Q250+R250</f>
        <v>0</v>
      </c>
      <c r="T250" s="185">
        <f>G250+H250+K250+N250+S250</f>
        <v>0</v>
      </c>
      <c r="U250" s="185">
        <v>0</v>
      </c>
      <c r="V250" s="185">
        <f>T250+U250</f>
        <v>0</v>
      </c>
      <c r="W250" s="185">
        <v>0</v>
      </c>
      <c r="X250" s="185">
        <f>V250+W250</f>
        <v>0</v>
      </c>
      <c r="Y250" s="181"/>
    </row>
    <row r="251" spans="1:25" ht="12.75">
      <c r="A251" s="181"/>
      <c r="B251" s="182"/>
      <c r="C251" s="181" t="s">
        <v>443</v>
      </c>
      <c r="D251" s="183"/>
      <c r="E251" s="159">
        <v>0</v>
      </c>
      <c r="F251" s="159">
        <v>0</v>
      </c>
      <c r="G251" s="185">
        <f>E251+F251</f>
        <v>0</v>
      </c>
      <c r="H251" s="185">
        <v>0</v>
      </c>
      <c r="I251" s="185">
        <v>0</v>
      </c>
      <c r="J251" s="185">
        <v>0</v>
      </c>
      <c r="K251" s="185">
        <f>J251+I251</f>
        <v>0</v>
      </c>
      <c r="L251" s="185">
        <v>0</v>
      </c>
      <c r="M251" s="185">
        <v>0</v>
      </c>
      <c r="N251" s="185">
        <f>L251+M251</f>
        <v>0</v>
      </c>
      <c r="O251" s="185">
        <v>0</v>
      </c>
      <c r="P251" s="185">
        <v>0</v>
      </c>
      <c r="Q251" s="185">
        <v>0</v>
      </c>
      <c r="R251" s="185">
        <v>0</v>
      </c>
      <c r="S251" s="185">
        <f>O251+P251+Q251+R251</f>
        <v>0</v>
      </c>
      <c r="T251" s="185">
        <f>G251+H251+K251+N251+S251</f>
        <v>0</v>
      </c>
      <c r="U251" s="185">
        <v>0</v>
      </c>
      <c r="V251" s="185">
        <f>T251+U251</f>
        <v>0</v>
      </c>
      <c r="W251" s="185">
        <v>0</v>
      </c>
      <c r="X251" s="185">
        <f>V251+W251</f>
        <v>0</v>
      </c>
      <c r="Y251" s="181"/>
    </row>
    <row r="252" spans="1:25" ht="12.75">
      <c r="A252" s="195" t="s">
        <v>353</v>
      </c>
      <c r="B252" s="182"/>
      <c r="C252" s="181" t="s">
        <v>444</v>
      </c>
      <c r="D252" s="183"/>
      <c r="E252" s="159">
        <v>0</v>
      </c>
      <c r="F252" s="159">
        <v>0</v>
      </c>
      <c r="G252" s="185">
        <f>E252+F252</f>
        <v>0</v>
      </c>
      <c r="H252" s="185">
        <v>0</v>
      </c>
      <c r="I252" s="185">
        <v>0</v>
      </c>
      <c r="J252" s="185">
        <v>0</v>
      </c>
      <c r="K252" s="185">
        <f>J252+I252</f>
        <v>0</v>
      </c>
      <c r="L252" s="185">
        <v>0</v>
      </c>
      <c r="M252" s="185">
        <v>0</v>
      </c>
      <c r="N252" s="185">
        <f>L252+M252</f>
        <v>0</v>
      </c>
      <c r="O252" s="185">
        <v>0</v>
      </c>
      <c r="P252" s="185">
        <v>0</v>
      </c>
      <c r="Q252" s="185">
        <v>0</v>
      </c>
      <c r="R252" s="185">
        <v>0</v>
      </c>
      <c r="S252" s="185">
        <f>O252+P252+Q252+R252</f>
        <v>0</v>
      </c>
      <c r="T252" s="185">
        <f>G252+H252+K252+N252+S252</f>
        <v>0</v>
      </c>
      <c r="U252" s="185">
        <v>0</v>
      </c>
      <c r="V252" s="185">
        <f>T252+U252</f>
        <v>0</v>
      </c>
      <c r="W252" s="185">
        <v>0</v>
      </c>
      <c r="X252" s="185">
        <f>V252+W252</f>
        <v>0</v>
      </c>
      <c r="Y252" s="195"/>
    </row>
    <row r="253" spans="1:25" ht="12.75">
      <c r="A253" s="195"/>
      <c r="B253" s="182"/>
      <c r="C253" s="181"/>
      <c r="D253" s="183"/>
      <c r="E253" s="159"/>
      <c r="F253" s="159"/>
      <c r="G253" s="185"/>
      <c r="H253" s="185"/>
      <c r="I253" s="185"/>
      <c r="J253" s="185"/>
      <c r="K253" s="185"/>
      <c r="L253" s="185"/>
      <c r="M253" s="185"/>
      <c r="N253" s="185"/>
      <c r="O253" s="185"/>
      <c r="P253" s="185"/>
      <c r="Q253" s="185"/>
      <c r="R253" s="185"/>
      <c r="S253" s="185"/>
      <c r="T253" s="185"/>
      <c r="U253" s="185"/>
      <c r="V253" s="185"/>
      <c r="W253" s="185"/>
      <c r="X253" s="185"/>
      <c r="Y253" s="195"/>
    </row>
    <row r="254" spans="1:25" s="193" customFormat="1" ht="12.75">
      <c r="A254" s="157"/>
      <c r="B254" s="187"/>
      <c r="C254" s="81" t="s">
        <v>1284</v>
      </c>
      <c r="D254" s="188"/>
      <c r="E254" s="120"/>
      <c r="F254" s="120"/>
      <c r="G254" s="189">
        <f>G246+G250+G251+G252</f>
        <v>5777741.89</v>
      </c>
      <c r="H254" s="189">
        <f aca="true" t="shared" si="56" ref="H254:T254">H246+H250+H251+H252</f>
        <v>146660.22</v>
      </c>
      <c r="I254" s="189">
        <f t="shared" si="56"/>
        <v>0</v>
      </c>
      <c r="J254" s="189">
        <f t="shared" si="56"/>
        <v>0</v>
      </c>
      <c r="K254" s="189">
        <f t="shared" si="56"/>
        <v>0</v>
      </c>
      <c r="L254" s="189">
        <f t="shared" si="56"/>
        <v>1169021.9</v>
      </c>
      <c r="M254" s="189">
        <f t="shared" si="56"/>
        <v>167143.18</v>
      </c>
      <c r="N254" s="189">
        <f t="shared" si="56"/>
        <v>1336165.0799999998</v>
      </c>
      <c r="O254" s="189">
        <f t="shared" si="56"/>
        <v>0</v>
      </c>
      <c r="P254" s="189">
        <f t="shared" si="56"/>
        <v>6586.17</v>
      </c>
      <c r="Q254" s="189">
        <f t="shared" si="56"/>
        <v>0</v>
      </c>
      <c r="R254" s="189">
        <f t="shared" si="56"/>
        <v>0</v>
      </c>
      <c r="S254" s="189">
        <f t="shared" si="56"/>
        <v>6586.17</v>
      </c>
      <c r="T254" s="189">
        <f t="shared" si="56"/>
        <v>7267153.359999999</v>
      </c>
      <c r="U254" s="189"/>
      <c r="V254" s="189"/>
      <c r="W254" s="189"/>
      <c r="X254" s="189"/>
      <c r="Y254" s="157"/>
    </row>
    <row r="255" spans="1:25" ht="12.75">
      <c r="A255" s="195"/>
      <c r="B255" s="182"/>
      <c r="C255" s="181"/>
      <c r="D255" s="183"/>
      <c r="E255" s="159"/>
      <c r="F255" s="159"/>
      <c r="G255" s="185"/>
      <c r="H255" s="185"/>
      <c r="I255" s="185"/>
      <c r="J255" s="185"/>
      <c r="K255" s="185"/>
      <c r="L255" s="185"/>
      <c r="M255" s="185"/>
      <c r="N255" s="185"/>
      <c r="O255" s="185"/>
      <c r="P255" s="185"/>
      <c r="Q255" s="185"/>
      <c r="R255" s="185"/>
      <c r="S255" s="185"/>
      <c r="T255" s="185"/>
      <c r="U255" s="185"/>
      <c r="V255" s="185"/>
      <c r="W255" s="185"/>
      <c r="X255" s="185"/>
      <c r="Y255" s="195"/>
    </row>
    <row r="256" spans="1:25" ht="12.75">
      <c r="A256" s="181" t="s">
        <v>1285</v>
      </c>
      <c r="B256" s="182"/>
      <c r="C256" s="181" t="s">
        <v>445</v>
      </c>
      <c r="D256" s="183"/>
      <c r="E256" s="159">
        <v>0</v>
      </c>
      <c r="F256" s="159">
        <v>0</v>
      </c>
      <c r="G256" s="185">
        <f>E256+F256</f>
        <v>0</v>
      </c>
      <c r="H256" s="185">
        <v>0</v>
      </c>
      <c r="I256" s="185">
        <v>0</v>
      </c>
      <c r="J256" s="185">
        <v>0</v>
      </c>
      <c r="K256" s="185">
        <f>J256+I256</f>
        <v>0</v>
      </c>
      <c r="L256" s="185">
        <v>0</v>
      </c>
      <c r="M256" s="185">
        <v>0</v>
      </c>
      <c r="N256" s="185">
        <f>L256+M256</f>
        <v>0</v>
      </c>
      <c r="O256" s="185">
        <v>0</v>
      </c>
      <c r="P256" s="185">
        <v>0</v>
      </c>
      <c r="Q256" s="185">
        <v>0</v>
      </c>
      <c r="R256" s="185">
        <v>0</v>
      </c>
      <c r="S256" s="185">
        <f>O256+P256+Q256+R256</f>
        <v>0</v>
      </c>
      <c r="T256" s="185">
        <f>G256+H256+K256+N256+S256</f>
        <v>0</v>
      </c>
      <c r="U256" s="185">
        <v>0</v>
      </c>
      <c r="V256" s="185">
        <f>T256+U256</f>
        <v>0</v>
      </c>
      <c r="W256" s="185">
        <v>0</v>
      </c>
      <c r="X256" s="185">
        <f>V256+W256</f>
        <v>0</v>
      </c>
      <c r="Y256" s="181"/>
    </row>
    <row r="257" spans="1:24" ht="12.75" hidden="1" outlineLevel="1">
      <c r="A257" s="140" t="s">
        <v>1286</v>
      </c>
      <c r="C257" s="142" t="s">
        <v>1287</v>
      </c>
      <c r="D257" s="142" t="s">
        <v>1288</v>
      </c>
      <c r="E257" s="140">
        <v>0</v>
      </c>
      <c r="F257" s="140">
        <v>3602898.71</v>
      </c>
      <c r="G257" s="190">
        <f aca="true" t="shared" si="57" ref="G257:G262">E257+F257</f>
        <v>3602898.71</v>
      </c>
      <c r="H257" s="191">
        <v>0</v>
      </c>
      <c r="I257" s="191">
        <v>0</v>
      </c>
      <c r="J257" s="191">
        <v>0</v>
      </c>
      <c r="K257" s="191">
        <f aca="true" t="shared" si="58" ref="K257:K262">J257+I257</f>
        <v>0</v>
      </c>
      <c r="L257" s="191">
        <v>0</v>
      </c>
      <c r="M257" s="191">
        <v>0</v>
      </c>
      <c r="N257" s="191">
        <f aca="true" t="shared" si="59" ref="N257:N262">L257+M257</f>
        <v>0</v>
      </c>
      <c r="O257" s="190">
        <v>164400</v>
      </c>
      <c r="P257" s="190">
        <v>0</v>
      </c>
      <c r="Q257" s="190">
        <v>0</v>
      </c>
      <c r="R257" s="190">
        <v>0</v>
      </c>
      <c r="S257" s="190">
        <f aca="true" t="shared" si="60" ref="S257:S262">O257+P257+Q257+R257</f>
        <v>164400</v>
      </c>
      <c r="T257" s="190">
        <f aca="true" t="shared" si="61" ref="T257:T262">G257+H257+K257+N257+S257</f>
        <v>3767298.71</v>
      </c>
      <c r="U257" s="191">
        <v>0</v>
      </c>
      <c r="V257" s="191">
        <f aca="true" t="shared" si="62" ref="V257:V262">T257+U257</f>
        <v>3767298.71</v>
      </c>
      <c r="W257" s="190">
        <v>0</v>
      </c>
      <c r="X257" s="191">
        <f aca="true" t="shared" si="63" ref="X257:X262">V257+W257</f>
        <v>3767298.71</v>
      </c>
    </row>
    <row r="258" spans="1:24" ht="12.75" hidden="1" outlineLevel="1">
      <c r="A258" s="140" t="s">
        <v>1289</v>
      </c>
      <c r="C258" s="142" t="s">
        <v>1290</v>
      </c>
      <c r="D258" s="142" t="s">
        <v>1291</v>
      </c>
      <c r="E258" s="140">
        <v>0</v>
      </c>
      <c r="F258" s="140">
        <v>0</v>
      </c>
      <c r="G258" s="190">
        <f t="shared" si="57"/>
        <v>0</v>
      </c>
      <c r="H258" s="191">
        <v>0</v>
      </c>
      <c r="I258" s="191">
        <v>0</v>
      </c>
      <c r="J258" s="191">
        <v>0</v>
      </c>
      <c r="K258" s="191">
        <f t="shared" si="58"/>
        <v>0</v>
      </c>
      <c r="L258" s="191">
        <v>0</v>
      </c>
      <c r="M258" s="191">
        <v>0</v>
      </c>
      <c r="N258" s="191">
        <f t="shared" si="59"/>
        <v>0</v>
      </c>
      <c r="O258" s="190">
        <v>64320.1</v>
      </c>
      <c r="P258" s="190">
        <v>0</v>
      </c>
      <c r="Q258" s="190">
        <v>0</v>
      </c>
      <c r="R258" s="190">
        <v>0</v>
      </c>
      <c r="S258" s="190">
        <f t="shared" si="60"/>
        <v>64320.1</v>
      </c>
      <c r="T258" s="190">
        <f t="shared" si="61"/>
        <v>64320.1</v>
      </c>
      <c r="U258" s="191">
        <v>0</v>
      </c>
      <c r="V258" s="191">
        <f t="shared" si="62"/>
        <v>64320.1</v>
      </c>
      <c r="W258" s="190">
        <v>0</v>
      </c>
      <c r="X258" s="191">
        <f t="shared" si="63"/>
        <v>64320.1</v>
      </c>
    </row>
    <row r="259" spans="1:24" ht="12.75" hidden="1" outlineLevel="1">
      <c r="A259" s="140" t="s">
        <v>1292</v>
      </c>
      <c r="C259" s="142" t="s">
        <v>1293</v>
      </c>
      <c r="D259" s="142" t="s">
        <v>1294</v>
      </c>
      <c r="E259" s="140">
        <v>0</v>
      </c>
      <c r="F259" s="140">
        <v>1000000</v>
      </c>
      <c r="G259" s="190">
        <f t="shared" si="57"/>
        <v>1000000</v>
      </c>
      <c r="H259" s="191">
        <v>0</v>
      </c>
      <c r="I259" s="191">
        <v>0</v>
      </c>
      <c r="J259" s="191">
        <v>0</v>
      </c>
      <c r="K259" s="191">
        <f t="shared" si="58"/>
        <v>0</v>
      </c>
      <c r="L259" s="191">
        <v>0</v>
      </c>
      <c r="M259" s="191">
        <v>0</v>
      </c>
      <c r="N259" s="191">
        <f t="shared" si="59"/>
        <v>0</v>
      </c>
      <c r="O259" s="190">
        <v>25089.52</v>
      </c>
      <c r="P259" s="190">
        <v>0</v>
      </c>
      <c r="Q259" s="190">
        <v>0</v>
      </c>
      <c r="R259" s="190">
        <v>0</v>
      </c>
      <c r="S259" s="190">
        <f t="shared" si="60"/>
        <v>25089.52</v>
      </c>
      <c r="T259" s="190">
        <f t="shared" si="61"/>
        <v>1025089.52</v>
      </c>
      <c r="U259" s="191">
        <v>0</v>
      </c>
      <c r="V259" s="191">
        <f t="shared" si="62"/>
        <v>1025089.52</v>
      </c>
      <c r="W259" s="190">
        <v>0</v>
      </c>
      <c r="X259" s="191">
        <f t="shared" si="63"/>
        <v>1025089.52</v>
      </c>
    </row>
    <row r="260" spans="1:24" ht="12.75" hidden="1" outlineLevel="1">
      <c r="A260" s="140" t="s">
        <v>1295</v>
      </c>
      <c r="C260" s="142" t="s">
        <v>1296</v>
      </c>
      <c r="D260" s="142" t="s">
        <v>1297</v>
      </c>
      <c r="E260" s="140">
        <v>0</v>
      </c>
      <c r="F260" s="140">
        <v>-170632</v>
      </c>
      <c r="G260" s="190">
        <f t="shared" si="57"/>
        <v>-170632</v>
      </c>
      <c r="H260" s="191">
        <v>0</v>
      </c>
      <c r="I260" s="191">
        <v>0</v>
      </c>
      <c r="J260" s="191">
        <v>0</v>
      </c>
      <c r="K260" s="191">
        <f t="shared" si="58"/>
        <v>0</v>
      </c>
      <c r="L260" s="191">
        <v>0</v>
      </c>
      <c r="M260" s="191">
        <v>0</v>
      </c>
      <c r="N260" s="191">
        <f t="shared" si="59"/>
        <v>0</v>
      </c>
      <c r="O260" s="190">
        <v>-18857.52</v>
      </c>
      <c r="P260" s="190">
        <v>0</v>
      </c>
      <c r="Q260" s="190">
        <v>0</v>
      </c>
      <c r="R260" s="190">
        <v>0</v>
      </c>
      <c r="S260" s="190">
        <f t="shared" si="60"/>
        <v>-18857.52</v>
      </c>
      <c r="T260" s="190">
        <f t="shared" si="61"/>
        <v>-189489.52</v>
      </c>
      <c r="U260" s="191">
        <v>0</v>
      </c>
      <c r="V260" s="191">
        <f t="shared" si="62"/>
        <v>-189489.52</v>
      </c>
      <c r="W260" s="190">
        <v>0</v>
      </c>
      <c r="X260" s="191">
        <f t="shared" si="63"/>
        <v>-189489.52</v>
      </c>
    </row>
    <row r="261" spans="1:24" ht="12.75" hidden="1" outlineLevel="1">
      <c r="A261" s="140" t="s">
        <v>1298</v>
      </c>
      <c r="C261" s="142" t="s">
        <v>1299</v>
      </c>
      <c r="D261" s="142" t="s">
        <v>1300</v>
      </c>
      <c r="E261" s="140">
        <v>0</v>
      </c>
      <c r="F261" s="140">
        <v>-303972.43</v>
      </c>
      <c r="G261" s="190">
        <f t="shared" si="57"/>
        <v>-303972.43</v>
      </c>
      <c r="H261" s="191">
        <v>0</v>
      </c>
      <c r="I261" s="191">
        <v>0</v>
      </c>
      <c r="J261" s="191">
        <v>0</v>
      </c>
      <c r="K261" s="191">
        <f t="shared" si="58"/>
        <v>0</v>
      </c>
      <c r="L261" s="191">
        <v>0</v>
      </c>
      <c r="M261" s="191">
        <v>0</v>
      </c>
      <c r="N261" s="191">
        <f t="shared" si="59"/>
        <v>0</v>
      </c>
      <c r="O261" s="190">
        <v>-448006.92</v>
      </c>
      <c r="P261" s="190">
        <v>0</v>
      </c>
      <c r="Q261" s="190">
        <v>0</v>
      </c>
      <c r="R261" s="190">
        <v>0</v>
      </c>
      <c r="S261" s="190">
        <f t="shared" si="60"/>
        <v>-448006.92</v>
      </c>
      <c r="T261" s="190">
        <f t="shared" si="61"/>
        <v>-751979.35</v>
      </c>
      <c r="U261" s="191">
        <v>0</v>
      </c>
      <c r="V261" s="191">
        <f t="shared" si="62"/>
        <v>-751979.35</v>
      </c>
      <c r="W261" s="190">
        <v>0</v>
      </c>
      <c r="X261" s="191">
        <f t="shared" si="63"/>
        <v>-751979.35</v>
      </c>
    </row>
    <row r="262" spans="1:24" ht="12.75" hidden="1" outlineLevel="1">
      <c r="A262" s="140" t="s">
        <v>1301</v>
      </c>
      <c r="C262" s="142" t="s">
        <v>1302</v>
      </c>
      <c r="D262" s="142" t="s">
        <v>1303</v>
      </c>
      <c r="E262" s="140">
        <v>0</v>
      </c>
      <c r="F262" s="140">
        <v>-195000</v>
      </c>
      <c r="G262" s="190">
        <f t="shared" si="57"/>
        <v>-195000</v>
      </c>
      <c r="H262" s="191">
        <v>0</v>
      </c>
      <c r="I262" s="191">
        <v>0</v>
      </c>
      <c r="J262" s="191">
        <v>0</v>
      </c>
      <c r="K262" s="191">
        <f t="shared" si="58"/>
        <v>0</v>
      </c>
      <c r="L262" s="191">
        <v>-6627256.26</v>
      </c>
      <c r="M262" s="191">
        <v>0</v>
      </c>
      <c r="N262" s="191">
        <f t="shared" si="59"/>
        <v>-6627256.26</v>
      </c>
      <c r="O262" s="190">
        <v>0</v>
      </c>
      <c r="P262" s="190">
        <v>0</v>
      </c>
      <c r="Q262" s="190">
        <v>0</v>
      </c>
      <c r="R262" s="190">
        <v>0</v>
      </c>
      <c r="S262" s="190">
        <f t="shared" si="60"/>
        <v>0</v>
      </c>
      <c r="T262" s="190">
        <f t="shared" si="61"/>
        <v>-6822256.26</v>
      </c>
      <c r="U262" s="191">
        <v>0</v>
      </c>
      <c r="V262" s="191">
        <f t="shared" si="62"/>
        <v>-6822256.26</v>
      </c>
      <c r="W262" s="190">
        <v>0</v>
      </c>
      <c r="X262" s="191">
        <f t="shared" si="63"/>
        <v>-6822256.26</v>
      </c>
    </row>
    <row r="263" spans="1:25" ht="12.75" collapsed="1">
      <c r="A263" s="181" t="s">
        <v>1304</v>
      </c>
      <c r="B263" s="182"/>
      <c r="C263" s="181" t="s">
        <v>446</v>
      </c>
      <c r="D263" s="183"/>
      <c r="E263" s="159">
        <v>0</v>
      </c>
      <c r="F263" s="159">
        <v>3933294.28</v>
      </c>
      <c r="G263" s="185">
        <f>E263+F263</f>
        <v>3933294.28</v>
      </c>
      <c r="H263" s="185">
        <v>0</v>
      </c>
      <c r="I263" s="185">
        <v>0</v>
      </c>
      <c r="J263" s="185">
        <v>0</v>
      </c>
      <c r="K263" s="185">
        <f>J263+I263</f>
        <v>0</v>
      </c>
      <c r="L263" s="185">
        <v>-6627256.26</v>
      </c>
      <c r="M263" s="185">
        <v>0</v>
      </c>
      <c r="N263" s="185">
        <f>L263+M263</f>
        <v>-6627256.26</v>
      </c>
      <c r="O263" s="185">
        <v>-213054.82</v>
      </c>
      <c r="P263" s="185">
        <v>0</v>
      </c>
      <c r="Q263" s="185">
        <v>0</v>
      </c>
      <c r="R263" s="185">
        <v>0</v>
      </c>
      <c r="S263" s="185">
        <f>O263+P263+Q263+R263</f>
        <v>-213054.82</v>
      </c>
      <c r="T263" s="185">
        <f>G263+H263+K263+N263+S263</f>
        <v>-2907016.8</v>
      </c>
      <c r="U263" s="185">
        <v>0</v>
      </c>
      <c r="V263" s="185">
        <f>T263+U263</f>
        <v>-2907016.8</v>
      </c>
      <c r="W263" s="185">
        <v>0</v>
      </c>
      <c r="X263" s="185">
        <f>V263+W263</f>
        <v>-2907016.8</v>
      </c>
      <c r="Y263" s="181"/>
    </row>
    <row r="264" spans="1:25" ht="12.75">
      <c r="A264" s="142" t="s">
        <v>1305</v>
      </c>
      <c r="B264" s="182"/>
      <c r="C264" s="181" t="s">
        <v>1306</v>
      </c>
      <c r="D264" s="183"/>
      <c r="E264" s="159">
        <v>0</v>
      </c>
      <c r="F264" s="159">
        <v>0</v>
      </c>
      <c r="G264" s="185">
        <f>E264+F264</f>
        <v>0</v>
      </c>
      <c r="H264" s="185">
        <v>0</v>
      </c>
      <c r="I264" s="185">
        <v>0</v>
      </c>
      <c r="J264" s="185">
        <v>0</v>
      </c>
      <c r="K264" s="185">
        <f>J264+I264</f>
        <v>0</v>
      </c>
      <c r="L264" s="185">
        <v>0</v>
      </c>
      <c r="M264" s="185">
        <v>0</v>
      </c>
      <c r="N264" s="185">
        <f>L264+M264</f>
        <v>0</v>
      </c>
      <c r="O264" s="185">
        <v>0</v>
      </c>
      <c r="P264" s="185">
        <v>0</v>
      </c>
      <c r="Q264" s="185">
        <v>0</v>
      </c>
      <c r="R264" s="185">
        <v>0</v>
      </c>
      <c r="S264" s="185">
        <f>O264+P264+Q264+R264</f>
        <v>0</v>
      </c>
      <c r="T264" s="185">
        <f>G264+H264+K264+N264+S264</f>
        <v>0</v>
      </c>
      <c r="U264" s="185">
        <v>0</v>
      </c>
      <c r="V264" s="185">
        <f>T264+U264</f>
        <v>0</v>
      </c>
      <c r="W264" s="185">
        <v>0</v>
      </c>
      <c r="X264" s="185">
        <f>V264+W264</f>
        <v>0</v>
      </c>
      <c r="Y264" s="142"/>
    </row>
    <row r="265" spans="1:25" ht="15">
      <c r="A265" s="180"/>
      <c r="B265" s="182"/>
      <c r="C265" s="181"/>
      <c r="D265" s="183"/>
      <c r="E265" s="159"/>
      <c r="F265" s="159"/>
      <c r="G265" s="185"/>
      <c r="H265" s="185"/>
      <c r="I265" s="185"/>
      <c r="J265" s="185"/>
      <c r="K265" s="185"/>
      <c r="L265" s="185"/>
      <c r="M265" s="185"/>
      <c r="N265" s="185"/>
      <c r="O265" s="185"/>
      <c r="P265" s="185"/>
      <c r="Q265" s="185"/>
      <c r="R265" s="185"/>
      <c r="S265" s="185"/>
      <c r="T265" s="185"/>
      <c r="U265" s="185"/>
      <c r="V265" s="185"/>
      <c r="W265" s="185"/>
      <c r="X265" s="185"/>
      <c r="Y265" s="180"/>
    </row>
    <row r="266" spans="1:25" s="193" customFormat="1" ht="15.75">
      <c r="A266" s="186"/>
      <c r="B266" s="187"/>
      <c r="C266" s="81" t="s">
        <v>1307</v>
      </c>
      <c r="D266" s="188"/>
      <c r="E266" s="120">
        <f>E250+E251+E252+E256+E263+E264</f>
        <v>0</v>
      </c>
      <c r="F266" s="120">
        <f>F250+F251+F252+F256+F263+F264</f>
        <v>3933294.28</v>
      </c>
      <c r="G266" s="189">
        <f>G254+G256+G263+G264</f>
        <v>9711036.17</v>
      </c>
      <c r="H266" s="189">
        <f aca="true" t="shared" si="64" ref="H266:T266">H254+H256+H263+H264</f>
        <v>146660.22</v>
      </c>
      <c r="I266" s="189">
        <f t="shared" si="64"/>
        <v>0</v>
      </c>
      <c r="J266" s="189">
        <f t="shared" si="64"/>
        <v>0</v>
      </c>
      <c r="K266" s="189">
        <f t="shared" si="64"/>
        <v>0</v>
      </c>
      <c r="L266" s="189">
        <f t="shared" si="64"/>
        <v>-5458234.359999999</v>
      </c>
      <c r="M266" s="189">
        <f t="shared" si="64"/>
        <v>167143.18</v>
      </c>
      <c r="N266" s="189">
        <f t="shared" si="64"/>
        <v>-5291091.18</v>
      </c>
      <c r="O266" s="189">
        <f t="shared" si="64"/>
        <v>-213054.82</v>
      </c>
      <c r="P266" s="189">
        <f t="shared" si="64"/>
        <v>6586.17</v>
      </c>
      <c r="Q266" s="189">
        <f t="shared" si="64"/>
        <v>0</v>
      </c>
      <c r="R266" s="189">
        <f t="shared" si="64"/>
        <v>0</v>
      </c>
      <c r="S266" s="189">
        <f t="shared" si="64"/>
        <v>-206468.65</v>
      </c>
      <c r="T266" s="189">
        <f t="shared" si="64"/>
        <v>4360136.56</v>
      </c>
      <c r="U266" s="189">
        <f>U250+U251+U252+U256+U263+U264</f>
        <v>0</v>
      </c>
      <c r="V266" s="189">
        <f>V250+V251+V252+V256+V263+V264</f>
        <v>-2907016.8</v>
      </c>
      <c r="W266" s="189">
        <f>W250+W251+W252+W256+W263+W264</f>
        <v>0</v>
      </c>
      <c r="X266" s="189">
        <f>X250+X251+X252+X256+X263+X264</f>
        <v>-2907016.8</v>
      </c>
      <c r="Y266" s="186"/>
    </row>
    <row r="267" spans="1:25" ht="15">
      <c r="A267" s="180"/>
      <c r="B267" s="182"/>
      <c r="C267" s="81"/>
      <c r="D267" s="183"/>
      <c r="E267" s="159"/>
      <c r="F267" s="159"/>
      <c r="G267" s="185"/>
      <c r="H267" s="185"/>
      <c r="I267" s="185"/>
      <c r="J267" s="185"/>
      <c r="K267" s="185"/>
      <c r="L267" s="185"/>
      <c r="M267" s="185"/>
      <c r="N267" s="185"/>
      <c r="O267" s="185"/>
      <c r="P267" s="185"/>
      <c r="Q267" s="185"/>
      <c r="R267" s="185"/>
      <c r="S267" s="185"/>
      <c r="T267" s="185"/>
      <c r="U267" s="185"/>
      <c r="V267" s="185"/>
      <c r="W267" s="185"/>
      <c r="X267" s="185"/>
      <c r="Y267" s="180"/>
    </row>
    <row r="268" spans="1:25" ht="15.75">
      <c r="A268" s="192"/>
      <c r="B268" s="187"/>
      <c r="C268" s="81" t="s">
        <v>448</v>
      </c>
      <c r="D268" s="188"/>
      <c r="E268" s="120">
        <f>E248+E266</f>
        <v>-668535.3</v>
      </c>
      <c r="F268" s="120">
        <f>F248+F266</f>
        <v>570392.2200000067</v>
      </c>
      <c r="G268" s="189">
        <f>G222+G266</f>
        <v>-98143.07999999262</v>
      </c>
      <c r="H268" s="189">
        <f aca="true" t="shared" si="65" ref="H268:T268">H222+H266</f>
        <v>-2156345.4899999932</v>
      </c>
      <c r="I268" s="189">
        <f t="shared" si="65"/>
        <v>0</v>
      </c>
      <c r="J268" s="189">
        <f t="shared" si="65"/>
        <v>0</v>
      </c>
      <c r="K268" s="189">
        <f t="shared" si="65"/>
        <v>0</v>
      </c>
      <c r="L268" s="189">
        <f t="shared" si="65"/>
        <v>-5458234.359999999</v>
      </c>
      <c r="M268" s="189">
        <f t="shared" si="65"/>
        <v>168167.28</v>
      </c>
      <c r="N268" s="189">
        <f t="shared" si="65"/>
        <v>-5290067.08</v>
      </c>
      <c r="O268" s="189">
        <f t="shared" si="65"/>
        <v>-256815.52000000002</v>
      </c>
      <c r="P268" s="189">
        <f t="shared" si="65"/>
        <v>-86988.68000000001</v>
      </c>
      <c r="Q268" s="189">
        <f t="shared" si="65"/>
        <v>0</v>
      </c>
      <c r="R268" s="189">
        <f t="shared" si="65"/>
        <v>1416593.7299999986</v>
      </c>
      <c r="S268" s="189">
        <f t="shared" si="65"/>
        <v>1072789.5299999989</v>
      </c>
      <c r="T268" s="189">
        <f t="shared" si="65"/>
        <v>-6471766.1199999815</v>
      </c>
      <c r="U268" s="189">
        <f>U248+U266</f>
        <v>0</v>
      </c>
      <c r="V268" s="189">
        <f>V248+V266</f>
        <v>-6471766.1199999815</v>
      </c>
      <c r="W268" s="189">
        <f>W248+W266</f>
        <v>-783139.0399999998</v>
      </c>
      <c r="X268" s="189">
        <f>X248+X266</f>
        <v>-7254905.159999983</v>
      </c>
      <c r="Y268" s="196"/>
    </row>
    <row r="269" spans="1:25" ht="15">
      <c r="A269" s="180"/>
      <c r="B269" s="182"/>
      <c r="C269" s="181"/>
      <c r="D269" s="183"/>
      <c r="E269" s="159"/>
      <c r="F269" s="159"/>
      <c r="G269" s="185"/>
      <c r="H269" s="185"/>
      <c r="I269" s="185"/>
      <c r="J269" s="185"/>
      <c r="K269" s="185"/>
      <c r="L269" s="185"/>
      <c r="M269" s="185"/>
      <c r="N269" s="185"/>
      <c r="O269" s="185"/>
      <c r="P269" s="185"/>
      <c r="Q269" s="185"/>
      <c r="R269" s="185"/>
      <c r="S269" s="185"/>
      <c r="T269" s="185"/>
      <c r="U269" s="185"/>
      <c r="V269" s="185"/>
      <c r="W269" s="185"/>
      <c r="X269" s="185"/>
      <c r="Y269" s="180"/>
    </row>
    <row r="270" spans="1:24" ht="12.75" hidden="1" outlineLevel="1">
      <c r="A270" s="140" t="s">
        <v>1308</v>
      </c>
      <c r="C270" s="142" t="s">
        <v>1309</v>
      </c>
      <c r="D270" s="142" t="s">
        <v>1310</v>
      </c>
      <c r="E270" s="140">
        <v>291983.12</v>
      </c>
      <c r="F270" s="140">
        <v>12348834.47</v>
      </c>
      <c r="G270" s="190">
        <f>E270+F270</f>
        <v>12640817.59</v>
      </c>
      <c r="H270" s="191">
        <v>9507529.29</v>
      </c>
      <c r="I270" s="191">
        <v>0</v>
      </c>
      <c r="J270" s="191">
        <v>0</v>
      </c>
      <c r="K270" s="191">
        <f>J270+I270</f>
        <v>0</v>
      </c>
      <c r="L270" s="191">
        <v>32718001.48</v>
      </c>
      <c r="M270" s="191">
        <v>1340107.47</v>
      </c>
      <c r="N270" s="191">
        <f>L270+M270</f>
        <v>34058108.95</v>
      </c>
      <c r="O270" s="190">
        <v>1223625.17</v>
      </c>
      <c r="P270" s="190">
        <v>194462.07</v>
      </c>
      <c r="Q270" s="190">
        <v>4.48</v>
      </c>
      <c r="R270" s="190">
        <v>43531800.43</v>
      </c>
      <c r="S270" s="190">
        <f>O270+P270+Q270+R270</f>
        <v>44949892.15</v>
      </c>
      <c r="T270" s="190">
        <f>G270+H270+K270+N270+S270</f>
        <v>101156347.97999999</v>
      </c>
      <c r="U270" s="191">
        <v>0</v>
      </c>
      <c r="V270" s="191">
        <f>T270+U270</f>
        <v>101156347.97999999</v>
      </c>
      <c r="W270" s="190">
        <v>2440042.96</v>
      </c>
      <c r="X270" s="191">
        <f>V270+W270</f>
        <v>103596390.93999998</v>
      </c>
    </row>
    <row r="271" spans="1:25" ht="15.75" collapsed="1">
      <c r="A271" s="186" t="s">
        <v>1311</v>
      </c>
      <c r="B271" s="187" t="s">
        <v>1312</v>
      </c>
      <c r="C271" s="143"/>
      <c r="D271" s="188"/>
      <c r="E271" s="120">
        <v>291983.12</v>
      </c>
      <c r="F271" s="120">
        <v>12348834.47</v>
      </c>
      <c r="G271" s="189">
        <f>E271+F271</f>
        <v>12640817.59</v>
      </c>
      <c r="H271" s="189">
        <v>9507529.29</v>
      </c>
      <c r="I271" s="189">
        <v>0</v>
      </c>
      <c r="J271" s="189">
        <v>0</v>
      </c>
      <c r="K271" s="189">
        <f>J271+I271</f>
        <v>0</v>
      </c>
      <c r="L271" s="189">
        <v>32718001.48</v>
      </c>
      <c r="M271" s="189">
        <v>1340107.47</v>
      </c>
      <c r="N271" s="189">
        <f>L271+M271</f>
        <v>34058108.95</v>
      </c>
      <c r="O271" s="189">
        <v>1223625.17</v>
      </c>
      <c r="P271" s="189">
        <v>194462.07</v>
      </c>
      <c r="Q271" s="189">
        <v>4.48</v>
      </c>
      <c r="R271" s="189">
        <v>43531800.43</v>
      </c>
      <c r="S271" s="189">
        <f>O271+P271+Q271+R271</f>
        <v>44949892.15</v>
      </c>
      <c r="T271" s="189">
        <f>G271+H271+K271+N271+S271</f>
        <v>101156347.97999999</v>
      </c>
      <c r="U271" s="189">
        <v>0</v>
      </c>
      <c r="V271" s="189">
        <f>T271+U271</f>
        <v>101156347.97999999</v>
      </c>
      <c r="W271" s="189">
        <v>2440042.96</v>
      </c>
      <c r="X271" s="189">
        <f>V271+W271</f>
        <v>103596390.93999998</v>
      </c>
      <c r="Y271" s="186"/>
    </row>
    <row r="272" spans="1:25" ht="15.75">
      <c r="A272" s="186"/>
      <c r="B272" s="182"/>
      <c r="C272" s="81"/>
      <c r="D272" s="188"/>
      <c r="E272" s="120"/>
      <c r="F272" s="120"/>
      <c r="G272" s="189"/>
      <c r="H272" s="189"/>
      <c r="I272" s="189"/>
      <c r="J272" s="189"/>
      <c r="K272" s="189"/>
      <c r="L272" s="189"/>
      <c r="M272" s="189"/>
      <c r="N272" s="189"/>
      <c r="O272" s="189"/>
      <c r="P272" s="189"/>
      <c r="Q272" s="189"/>
      <c r="R272" s="189"/>
      <c r="S272" s="189"/>
      <c r="T272" s="189"/>
      <c r="U272" s="189"/>
      <c r="V272" s="189"/>
      <c r="W272" s="189"/>
      <c r="X272" s="189"/>
      <c r="Y272" s="186"/>
    </row>
    <row r="273" spans="1:25" ht="16.5" customHeight="1" hidden="1">
      <c r="A273" s="186" t="s">
        <v>1313</v>
      </c>
      <c r="B273" s="182"/>
      <c r="C273" s="81" t="s">
        <v>1314</v>
      </c>
      <c r="D273" s="188"/>
      <c r="E273" s="120">
        <v>0</v>
      </c>
      <c r="F273" s="120">
        <v>0</v>
      </c>
      <c r="G273" s="189">
        <f>E273+F273</f>
        <v>0</v>
      </c>
      <c r="H273" s="189">
        <v>0</v>
      </c>
      <c r="I273" s="189">
        <v>0</v>
      </c>
      <c r="J273" s="189">
        <v>0</v>
      </c>
      <c r="K273" s="189">
        <f>J273+I273</f>
        <v>0</v>
      </c>
      <c r="L273" s="189">
        <v>0</v>
      </c>
      <c r="M273" s="189">
        <v>0</v>
      </c>
      <c r="N273" s="189">
        <f>L273+M273</f>
        <v>0</v>
      </c>
      <c r="O273" s="189">
        <v>0</v>
      </c>
      <c r="P273" s="189">
        <v>0</v>
      </c>
      <c r="Q273" s="189">
        <v>0</v>
      </c>
      <c r="R273" s="189">
        <v>0</v>
      </c>
      <c r="S273" s="189">
        <f>O273+P273+Q273+R273</f>
        <v>0</v>
      </c>
      <c r="T273" s="189">
        <f>G273+H273+K273+N273+S273</f>
        <v>0</v>
      </c>
      <c r="U273" s="189">
        <v>0</v>
      </c>
      <c r="V273" s="189">
        <f>T273+U273</f>
        <v>0</v>
      </c>
      <c r="W273" s="189">
        <v>0</v>
      </c>
      <c r="X273" s="189">
        <f>V273+W273</f>
        <v>0</v>
      </c>
      <c r="Y273" s="186"/>
    </row>
    <row r="274" spans="1:25" s="198" customFormat="1" ht="15.75" hidden="1">
      <c r="A274" s="197" t="s">
        <v>1315</v>
      </c>
      <c r="B274" s="187"/>
      <c r="C274" s="81" t="s">
        <v>451</v>
      </c>
      <c r="D274" s="188"/>
      <c r="E274" s="120">
        <v>0</v>
      </c>
      <c r="F274" s="120">
        <v>0</v>
      </c>
      <c r="G274" s="189">
        <f>E274+F274</f>
        <v>0</v>
      </c>
      <c r="H274" s="189">
        <v>0</v>
      </c>
      <c r="I274" s="189">
        <v>0</v>
      </c>
      <c r="J274" s="189">
        <v>0</v>
      </c>
      <c r="K274" s="189">
        <f>J274+I274</f>
        <v>0</v>
      </c>
      <c r="L274" s="189">
        <v>0</v>
      </c>
      <c r="M274" s="189">
        <v>0</v>
      </c>
      <c r="N274" s="189">
        <f>L274+M274</f>
        <v>0</v>
      </c>
      <c r="O274" s="189">
        <v>0</v>
      </c>
      <c r="P274" s="189">
        <v>0</v>
      </c>
      <c r="Q274" s="189">
        <v>0</v>
      </c>
      <c r="R274" s="189">
        <v>0</v>
      </c>
      <c r="S274" s="189">
        <f>O274+P274+Q274+R274</f>
        <v>0</v>
      </c>
      <c r="T274" s="189">
        <f>G274+H274+K274+N274+S274</f>
        <v>0</v>
      </c>
      <c r="U274" s="189">
        <v>0</v>
      </c>
      <c r="V274" s="189">
        <f>T274+U274</f>
        <v>0</v>
      </c>
      <c r="W274" s="189">
        <v>0</v>
      </c>
      <c r="X274" s="189">
        <f>V274+W274</f>
        <v>0</v>
      </c>
      <c r="Y274" s="197"/>
    </row>
    <row r="275" spans="1:25" ht="15.75" hidden="1">
      <c r="A275" s="186"/>
      <c r="B275" s="182"/>
      <c r="C275" s="81"/>
      <c r="D275" s="188"/>
      <c r="E275" s="120"/>
      <c r="F275" s="120"/>
      <c r="G275" s="189"/>
      <c r="H275" s="189"/>
      <c r="I275" s="189"/>
      <c r="J275" s="189"/>
      <c r="K275" s="189"/>
      <c r="L275" s="189"/>
      <c r="M275" s="189"/>
      <c r="N275" s="189"/>
      <c r="O275" s="189"/>
      <c r="P275" s="189"/>
      <c r="Q275" s="189"/>
      <c r="R275" s="189"/>
      <c r="S275" s="189"/>
      <c r="T275" s="189"/>
      <c r="U275" s="189"/>
      <c r="V275" s="189"/>
      <c r="W275" s="189"/>
      <c r="X275" s="189"/>
      <c r="Y275" s="186"/>
    </row>
    <row r="276" spans="1:25" ht="15.75" hidden="1">
      <c r="A276" s="186"/>
      <c r="B276" s="182"/>
      <c r="C276" s="81" t="s">
        <v>1316</v>
      </c>
      <c r="D276" s="188"/>
      <c r="E276" s="120">
        <f>E271-E273-E274</f>
        <v>291983.12</v>
      </c>
      <c r="F276" s="120">
        <f aca="true" t="shared" si="66" ref="F276:X276">F271-F273-F274</f>
        <v>12348834.47</v>
      </c>
      <c r="G276" s="189">
        <f t="shared" si="66"/>
        <v>12640817.59</v>
      </c>
      <c r="H276" s="189">
        <f t="shared" si="66"/>
        <v>9507529.29</v>
      </c>
      <c r="I276" s="189">
        <f t="shared" si="66"/>
        <v>0</v>
      </c>
      <c r="J276" s="189">
        <f t="shared" si="66"/>
        <v>0</v>
      </c>
      <c r="K276" s="189">
        <f t="shared" si="66"/>
        <v>0</v>
      </c>
      <c r="L276" s="189">
        <f t="shared" si="66"/>
        <v>32718001.48</v>
      </c>
      <c r="M276" s="189">
        <f t="shared" si="66"/>
        <v>1340107.47</v>
      </c>
      <c r="N276" s="189">
        <f t="shared" si="66"/>
        <v>34058108.95</v>
      </c>
      <c r="O276" s="189">
        <f t="shared" si="66"/>
        <v>1223625.17</v>
      </c>
      <c r="P276" s="189">
        <f t="shared" si="66"/>
        <v>194462.07</v>
      </c>
      <c r="Q276" s="189">
        <f t="shared" si="66"/>
        <v>4.48</v>
      </c>
      <c r="R276" s="189">
        <f t="shared" si="66"/>
        <v>43531800.43</v>
      </c>
      <c r="S276" s="189">
        <f t="shared" si="66"/>
        <v>44949892.15</v>
      </c>
      <c r="T276" s="189">
        <f t="shared" si="66"/>
        <v>101156347.97999999</v>
      </c>
      <c r="U276" s="189">
        <f t="shared" si="66"/>
        <v>0</v>
      </c>
      <c r="V276" s="189">
        <f t="shared" si="66"/>
        <v>101156347.97999999</v>
      </c>
      <c r="W276" s="189">
        <f t="shared" si="66"/>
        <v>2440042.96</v>
      </c>
      <c r="X276" s="189">
        <f t="shared" si="66"/>
        <v>103596390.93999998</v>
      </c>
      <c r="Y276" s="186"/>
    </row>
    <row r="277" spans="1:25" ht="15" hidden="1">
      <c r="A277" s="180"/>
      <c r="B277" s="182"/>
      <c r="C277" s="181"/>
      <c r="D277" s="183"/>
      <c r="E277" s="159"/>
      <c r="F277" s="159"/>
      <c r="G277" s="159"/>
      <c r="H277" s="159"/>
      <c r="I277" s="159"/>
      <c r="J277" s="159"/>
      <c r="K277" s="159"/>
      <c r="L277" s="159"/>
      <c r="M277" s="159"/>
      <c r="N277" s="159"/>
      <c r="O277" s="159"/>
      <c r="P277" s="159"/>
      <c r="Q277" s="159"/>
      <c r="R277" s="159"/>
      <c r="S277" s="159"/>
      <c r="T277" s="159"/>
      <c r="U277" s="159"/>
      <c r="V277" s="159"/>
      <c r="W277" s="159"/>
      <c r="X277" s="159"/>
      <c r="Y277" s="180"/>
    </row>
    <row r="278" spans="1:25" ht="15.75">
      <c r="A278" s="186"/>
      <c r="B278" s="187" t="s">
        <v>453</v>
      </c>
      <c r="C278" s="199"/>
      <c r="D278" s="188"/>
      <c r="E278" s="120">
        <f aca="true" t="shared" si="67" ref="E278:X278">E268+E276</f>
        <v>-376552.18000000005</v>
      </c>
      <c r="F278" s="120">
        <f t="shared" si="67"/>
        <v>12919226.690000007</v>
      </c>
      <c r="G278" s="120">
        <f t="shared" si="67"/>
        <v>12542674.510000007</v>
      </c>
      <c r="H278" s="120">
        <f t="shared" si="67"/>
        <v>7351183.800000006</v>
      </c>
      <c r="I278" s="120">
        <f t="shared" si="67"/>
        <v>0</v>
      </c>
      <c r="J278" s="120">
        <f t="shared" si="67"/>
        <v>0</v>
      </c>
      <c r="K278" s="189">
        <f t="shared" si="67"/>
        <v>0</v>
      </c>
      <c r="L278" s="120">
        <f t="shared" si="67"/>
        <v>27259767.12</v>
      </c>
      <c r="M278" s="120">
        <f t="shared" si="67"/>
        <v>1508274.75</v>
      </c>
      <c r="N278" s="200">
        <f t="shared" si="67"/>
        <v>28768041.870000005</v>
      </c>
      <c r="O278" s="200">
        <f t="shared" si="67"/>
        <v>966809.6499999999</v>
      </c>
      <c r="P278" s="200">
        <f t="shared" si="67"/>
        <v>107473.39</v>
      </c>
      <c r="Q278" s="200">
        <f t="shared" si="67"/>
        <v>4.48</v>
      </c>
      <c r="R278" s="200">
        <f t="shared" si="67"/>
        <v>44948394.16</v>
      </c>
      <c r="S278" s="200">
        <f t="shared" si="67"/>
        <v>46022681.68</v>
      </c>
      <c r="T278" s="200">
        <f t="shared" si="67"/>
        <v>94684581.86000001</v>
      </c>
      <c r="U278" s="200">
        <f t="shared" si="67"/>
        <v>0</v>
      </c>
      <c r="V278" s="200">
        <f t="shared" si="67"/>
        <v>94684581.86000001</v>
      </c>
      <c r="W278" s="200">
        <f t="shared" si="67"/>
        <v>1656903.9200000002</v>
      </c>
      <c r="X278" s="200">
        <f t="shared" si="67"/>
        <v>96341485.78</v>
      </c>
      <c r="Y278" s="186"/>
    </row>
    <row r="279" spans="5:23" ht="12.75">
      <c r="E279" s="87"/>
      <c r="F279" s="87"/>
      <c r="G279" s="140"/>
      <c r="S279" s="140"/>
      <c r="T279" s="140"/>
      <c r="W279" s="140"/>
    </row>
    <row r="280" spans="5:23" ht="12.75">
      <c r="E280" s="87"/>
      <c r="F280" s="87"/>
      <c r="G280" s="140"/>
      <c r="S280" s="140"/>
      <c r="T280" s="140"/>
      <c r="W280" s="140"/>
    </row>
    <row r="281" spans="5:23" ht="12.75">
      <c r="E281" s="87"/>
      <c r="F281" s="87"/>
      <c r="G281" s="140"/>
      <c r="I281" s="87"/>
      <c r="J281" s="87"/>
      <c r="L281" s="87"/>
      <c r="M281" s="87"/>
      <c r="O281" s="87"/>
      <c r="P281" s="87"/>
      <c r="Q281" s="87"/>
      <c r="R281" s="87"/>
      <c r="S281" s="140"/>
      <c r="T281" s="140"/>
      <c r="W281" s="140"/>
    </row>
    <row r="282" spans="5:23" ht="12.75">
      <c r="E282" s="87"/>
      <c r="F282" s="87"/>
      <c r="G282" s="140"/>
      <c r="I282" s="87"/>
      <c r="J282" s="87"/>
      <c r="L282" s="87"/>
      <c r="M282" s="87"/>
      <c r="O282" s="87"/>
      <c r="P282" s="87"/>
      <c r="Q282" s="87"/>
      <c r="R282" s="87"/>
      <c r="S282" s="140"/>
      <c r="T282" s="140"/>
      <c r="W282" s="140"/>
    </row>
    <row r="283" spans="5:23" ht="12.75">
      <c r="E283" s="87"/>
      <c r="F283" s="87"/>
      <c r="G283" s="140"/>
      <c r="I283" s="87"/>
      <c r="J283" s="87"/>
      <c r="L283" s="87"/>
      <c r="M283" s="87"/>
      <c r="O283" s="87"/>
      <c r="P283" s="87"/>
      <c r="Q283" s="87"/>
      <c r="R283" s="87"/>
      <c r="S283" s="140"/>
      <c r="T283" s="140"/>
      <c r="W283" s="140"/>
    </row>
    <row r="284" spans="5:23" ht="12.75">
      <c r="E284" s="87"/>
      <c r="F284" s="87"/>
      <c r="G284" s="140"/>
      <c r="I284" s="87"/>
      <c r="J284" s="87"/>
      <c r="L284" s="87"/>
      <c r="M284" s="87"/>
      <c r="O284" s="87"/>
      <c r="P284" s="87"/>
      <c r="Q284" s="87"/>
      <c r="R284" s="87"/>
      <c r="S284" s="140"/>
      <c r="T284" s="140"/>
      <c r="W284" s="140"/>
    </row>
    <row r="285" spans="5:23" ht="12.75">
      <c r="E285" s="87"/>
      <c r="F285" s="87"/>
      <c r="G285" s="140"/>
      <c r="I285" s="87"/>
      <c r="J285" s="87"/>
      <c r="L285" s="87"/>
      <c r="M285" s="87"/>
      <c r="O285" s="87"/>
      <c r="P285" s="87"/>
      <c r="Q285" s="87"/>
      <c r="R285" s="87"/>
      <c r="S285" s="140"/>
      <c r="T285" s="140"/>
      <c r="W285" s="140"/>
    </row>
    <row r="286" spans="5:23" ht="12.75">
      <c r="E286" s="87"/>
      <c r="F286" s="87"/>
      <c r="G286" s="140"/>
      <c r="I286" s="87"/>
      <c r="J286" s="87"/>
      <c r="L286" s="87"/>
      <c r="M286" s="87"/>
      <c r="O286" s="87"/>
      <c r="P286" s="87"/>
      <c r="Q286" s="87"/>
      <c r="R286" s="87"/>
      <c r="S286" s="140"/>
      <c r="T286" s="140"/>
      <c r="W286" s="140"/>
    </row>
    <row r="287" spans="5:23" ht="12.75">
      <c r="E287" s="87"/>
      <c r="F287" s="87"/>
      <c r="G287" s="140"/>
      <c r="I287" s="87"/>
      <c r="J287" s="87"/>
      <c r="L287" s="87"/>
      <c r="M287" s="87"/>
      <c r="O287" s="87"/>
      <c r="P287" s="87"/>
      <c r="Q287" s="87"/>
      <c r="R287" s="87"/>
      <c r="S287" s="140"/>
      <c r="T287" s="140"/>
      <c r="W287" s="140"/>
    </row>
    <row r="288" spans="5:23" ht="12.75">
      <c r="E288" s="87"/>
      <c r="F288" s="87"/>
      <c r="G288" s="140"/>
      <c r="I288" s="87"/>
      <c r="J288" s="87"/>
      <c r="L288" s="87"/>
      <c r="M288" s="87"/>
      <c r="O288" s="87"/>
      <c r="P288" s="87"/>
      <c r="Q288" s="87"/>
      <c r="R288" s="87"/>
      <c r="S288" s="140"/>
      <c r="T288" s="140"/>
      <c r="W288" s="140"/>
    </row>
    <row r="289" spans="5:23" ht="12.75">
      <c r="E289" s="87"/>
      <c r="F289" s="87"/>
      <c r="G289" s="140"/>
      <c r="I289" s="87"/>
      <c r="J289" s="87"/>
      <c r="L289" s="87"/>
      <c r="M289" s="87"/>
      <c r="O289" s="87"/>
      <c r="P289" s="87"/>
      <c r="Q289" s="87"/>
      <c r="R289" s="87"/>
      <c r="S289" s="140"/>
      <c r="T289" s="140"/>
      <c r="W289" s="140"/>
    </row>
    <row r="290" spans="5:23" ht="12.75">
      <c r="E290" s="87"/>
      <c r="F290" s="87"/>
      <c r="G290" s="140"/>
      <c r="I290" s="87"/>
      <c r="J290" s="87"/>
      <c r="L290" s="87"/>
      <c r="M290" s="87"/>
      <c r="O290" s="87"/>
      <c r="P290" s="87"/>
      <c r="Q290" s="87"/>
      <c r="R290" s="87"/>
      <c r="S290" s="140"/>
      <c r="T290" s="140"/>
      <c r="W290" s="140"/>
    </row>
    <row r="291" spans="5:23" ht="12.75">
      <c r="E291" s="87"/>
      <c r="F291" s="87"/>
      <c r="G291" s="140"/>
      <c r="I291" s="87"/>
      <c r="J291" s="87"/>
      <c r="L291" s="87"/>
      <c r="M291" s="87"/>
      <c r="O291" s="87"/>
      <c r="P291" s="87"/>
      <c r="Q291" s="87"/>
      <c r="R291" s="87"/>
      <c r="S291" s="140"/>
      <c r="T291" s="140"/>
      <c r="W291" s="140"/>
    </row>
    <row r="292" spans="5:23" ht="12.75">
      <c r="E292" s="87"/>
      <c r="F292" s="87"/>
      <c r="G292" s="140"/>
      <c r="I292" s="87"/>
      <c r="J292" s="87"/>
      <c r="L292" s="87"/>
      <c r="M292" s="87"/>
      <c r="O292" s="87"/>
      <c r="P292" s="87"/>
      <c r="Q292" s="87"/>
      <c r="R292" s="87"/>
      <c r="S292" s="140"/>
      <c r="T292" s="140"/>
      <c r="W292" s="140"/>
    </row>
    <row r="293" spans="5:23" ht="12.75">
      <c r="E293" s="87"/>
      <c r="F293" s="87"/>
      <c r="G293" s="140"/>
      <c r="I293" s="87"/>
      <c r="J293" s="87"/>
      <c r="L293" s="87"/>
      <c r="M293" s="87"/>
      <c r="O293" s="87"/>
      <c r="P293" s="87"/>
      <c r="Q293" s="87"/>
      <c r="R293" s="87"/>
      <c r="S293" s="140"/>
      <c r="T293" s="140"/>
      <c r="W293" s="140"/>
    </row>
    <row r="294" spans="5:23" ht="12.75">
      <c r="E294" s="87"/>
      <c r="F294" s="87"/>
      <c r="G294" s="140"/>
      <c r="I294" s="87"/>
      <c r="J294" s="87"/>
      <c r="L294" s="87"/>
      <c r="M294" s="87"/>
      <c r="O294" s="87"/>
      <c r="P294" s="87"/>
      <c r="Q294" s="87"/>
      <c r="R294" s="87"/>
      <c r="S294" s="140"/>
      <c r="T294" s="140"/>
      <c r="W294" s="140"/>
    </row>
    <row r="295" spans="5:23" ht="12.75">
      <c r="E295" s="87"/>
      <c r="F295" s="87"/>
      <c r="G295" s="140"/>
      <c r="I295" s="87"/>
      <c r="J295" s="87"/>
      <c r="L295" s="87"/>
      <c r="M295" s="87"/>
      <c r="O295" s="87"/>
      <c r="P295" s="87"/>
      <c r="Q295" s="87"/>
      <c r="R295" s="87"/>
      <c r="S295" s="140"/>
      <c r="T295" s="140"/>
      <c r="W295" s="140"/>
    </row>
    <row r="296" spans="5:23" ht="12.75">
      <c r="E296" s="87"/>
      <c r="F296" s="87"/>
      <c r="G296" s="140"/>
      <c r="I296" s="87"/>
      <c r="J296" s="87"/>
      <c r="L296" s="87"/>
      <c r="M296" s="87"/>
      <c r="O296" s="87"/>
      <c r="P296" s="87"/>
      <c r="Q296" s="87"/>
      <c r="R296" s="87"/>
      <c r="S296" s="140"/>
      <c r="T296" s="140"/>
      <c r="W296" s="140"/>
    </row>
    <row r="297" spans="5:23" ht="12.75">
      <c r="E297" s="87"/>
      <c r="F297" s="87"/>
      <c r="G297" s="140"/>
      <c r="I297" s="87"/>
      <c r="J297" s="87"/>
      <c r="L297" s="87"/>
      <c r="M297" s="87"/>
      <c r="O297" s="87"/>
      <c r="P297" s="87"/>
      <c r="Q297" s="87"/>
      <c r="R297" s="87"/>
      <c r="S297" s="140"/>
      <c r="T297" s="140"/>
      <c r="W297" s="140"/>
    </row>
    <row r="298" spans="5:23" ht="12.75">
      <c r="E298" s="87"/>
      <c r="F298" s="87"/>
      <c r="G298" s="140"/>
      <c r="I298" s="87"/>
      <c r="J298" s="87"/>
      <c r="L298" s="87"/>
      <c r="M298" s="87"/>
      <c r="O298" s="87"/>
      <c r="P298" s="87"/>
      <c r="Q298" s="87"/>
      <c r="R298" s="87"/>
      <c r="S298" s="140"/>
      <c r="T298" s="140"/>
      <c r="W298" s="140"/>
    </row>
    <row r="299" spans="5:23" ht="12.75">
      <c r="E299" s="87"/>
      <c r="F299" s="87"/>
      <c r="G299" s="140"/>
      <c r="I299" s="87"/>
      <c r="J299" s="87"/>
      <c r="L299" s="87"/>
      <c r="M299" s="87"/>
      <c r="O299" s="87"/>
      <c r="P299" s="87"/>
      <c r="Q299" s="87"/>
      <c r="R299" s="87"/>
      <c r="S299" s="140"/>
      <c r="T299" s="140"/>
      <c r="W299" s="140"/>
    </row>
    <row r="300" spans="5:23" ht="12.75">
      <c r="E300" s="87"/>
      <c r="F300" s="87"/>
      <c r="G300" s="140"/>
      <c r="I300" s="87"/>
      <c r="J300" s="87"/>
      <c r="L300" s="87"/>
      <c r="M300" s="87"/>
      <c r="O300" s="87"/>
      <c r="P300" s="87"/>
      <c r="Q300" s="87"/>
      <c r="R300" s="87"/>
      <c r="S300" s="140"/>
      <c r="T300" s="140"/>
      <c r="W300" s="140"/>
    </row>
    <row r="301" spans="5:23" ht="12.75">
      <c r="E301" s="87"/>
      <c r="F301" s="87"/>
      <c r="G301" s="140"/>
      <c r="I301" s="87"/>
      <c r="J301" s="87"/>
      <c r="L301" s="87"/>
      <c r="M301" s="87"/>
      <c r="O301" s="87"/>
      <c r="P301" s="87"/>
      <c r="Q301" s="87"/>
      <c r="R301" s="87"/>
      <c r="S301" s="140"/>
      <c r="T301" s="140"/>
      <c r="W301" s="140"/>
    </row>
    <row r="302" spans="5:23" ht="12.75">
      <c r="E302" s="87"/>
      <c r="F302" s="87"/>
      <c r="G302" s="140"/>
      <c r="I302" s="87"/>
      <c r="J302" s="87"/>
      <c r="L302" s="87"/>
      <c r="M302" s="87"/>
      <c r="O302" s="87"/>
      <c r="P302" s="87"/>
      <c r="Q302" s="87"/>
      <c r="R302" s="87"/>
      <c r="S302" s="140"/>
      <c r="T302" s="140"/>
      <c r="W302" s="140"/>
    </row>
    <row r="303" spans="5:23" ht="12.75">
      <c r="E303" s="87"/>
      <c r="F303" s="87"/>
      <c r="G303" s="140"/>
      <c r="I303" s="87"/>
      <c r="J303" s="87"/>
      <c r="L303" s="87"/>
      <c r="M303" s="87"/>
      <c r="O303" s="87"/>
      <c r="P303" s="87"/>
      <c r="Q303" s="87"/>
      <c r="R303" s="87"/>
      <c r="S303" s="140"/>
      <c r="T303" s="140"/>
      <c r="W303" s="140"/>
    </row>
    <row r="304" spans="5:23" ht="12.75">
      <c r="E304" s="87"/>
      <c r="F304" s="87"/>
      <c r="G304" s="140"/>
      <c r="I304" s="87"/>
      <c r="J304" s="87"/>
      <c r="L304" s="87"/>
      <c r="M304" s="87"/>
      <c r="O304" s="87"/>
      <c r="P304" s="87"/>
      <c r="Q304" s="87"/>
      <c r="R304" s="87"/>
      <c r="S304" s="140"/>
      <c r="T304" s="140"/>
      <c r="W304" s="140"/>
    </row>
    <row r="305" spans="5:23" ht="12.75">
      <c r="E305" s="87"/>
      <c r="F305" s="87"/>
      <c r="G305" s="140"/>
      <c r="I305" s="87"/>
      <c r="J305" s="87"/>
      <c r="L305" s="87"/>
      <c r="M305" s="87"/>
      <c r="O305" s="87"/>
      <c r="P305" s="87"/>
      <c r="Q305" s="87"/>
      <c r="R305" s="87"/>
      <c r="S305" s="140"/>
      <c r="T305" s="140"/>
      <c r="W305" s="140"/>
    </row>
    <row r="306" spans="5:23" ht="12.75">
      <c r="E306" s="87"/>
      <c r="F306" s="87"/>
      <c r="G306" s="140"/>
      <c r="I306" s="87"/>
      <c r="J306" s="87"/>
      <c r="L306" s="87"/>
      <c r="M306" s="87"/>
      <c r="O306" s="87"/>
      <c r="P306" s="87"/>
      <c r="Q306" s="87"/>
      <c r="R306" s="87"/>
      <c r="S306" s="140"/>
      <c r="T306" s="140"/>
      <c r="W306" s="140"/>
    </row>
    <row r="307" spans="5:23" ht="12.75">
      <c r="E307" s="87"/>
      <c r="F307" s="87"/>
      <c r="G307" s="140"/>
      <c r="I307" s="87"/>
      <c r="J307" s="87"/>
      <c r="L307" s="87"/>
      <c r="M307" s="87"/>
      <c r="O307" s="87"/>
      <c r="P307" s="87"/>
      <c r="Q307" s="87"/>
      <c r="R307" s="87"/>
      <c r="S307" s="140"/>
      <c r="T307" s="140"/>
      <c r="W307" s="140"/>
    </row>
    <row r="308" spans="5:23" ht="12.75">
      <c r="E308" s="87"/>
      <c r="F308" s="87"/>
      <c r="G308" s="140"/>
      <c r="I308" s="87"/>
      <c r="J308" s="87"/>
      <c r="L308" s="87"/>
      <c r="M308" s="87"/>
      <c r="O308" s="87"/>
      <c r="P308" s="87"/>
      <c r="Q308" s="87"/>
      <c r="R308" s="87"/>
      <c r="S308" s="140"/>
      <c r="T308" s="140"/>
      <c r="W308" s="140"/>
    </row>
    <row r="309" spans="5:23" ht="12.75">
      <c r="E309" s="87"/>
      <c r="F309" s="87"/>
      <c r="G309" s="140"/>
      <c r="I309" s="87"/>
      <c r="J309" s="87"/>
      <c r="L309" s="87"/>
      <c r="M309" s="87"/>
      <c r="O309" s="87"/>
      <c r="P309" s="87"/>
      <c r="Q309" s="87"/>
      <c r="R309" s="87"/>
      <c r="S309" s="140"/>
      <c r="T309" s="140"/>
      <c r="W309" s="140"/>
    </row>
    <row r="310" spans="5:23" ht="12.75">
      <c r="E310" s="87"/>
      <c r="F310" s="87"/>
      <c r="G310" s="140"/>
      <c r="I310" s="87"/>
      <c r="J310" s="87"/>
      <c r="L310" s="87"/>
      <c r="M310" s="87"/>
      <c r="O310" s="87"/>
      <c r="P310" s="87"/>
      <c r="Q310" s="87"/>
      <c r="R310" s="87"/>
      <c r="S310" s="140"/>
      <c r="T310" s="140"/>
      <c r="W310" s="140"/>
    </row>
    <row r="311" spans="5:23" ht="12.75">
      <c r="E311" s="87"/>
      <c r="F311" s="87"/>
      <c r="G311" s="140"/>
      <c r="I311" s="87"/>
      <c r="J311" s="87"/>
      <c r="L311" s="87"/>
      <c r="M311" s="87"/>
      <c r="O311" s="87"/>
      <c r="P311" s="87"/>
      <c r="Q311" s="87"/>
      <c r="R311" s="87"/>
      <c r="S311" s="140"/>
      <c r="T311" s="140"/>
      <c r="W311" s="140"/>
    </row>
    <row r="312" spans="5:23" ht="12.75">
      <c r="E312" s="87"/>
      <c r="F312" s="87"/>
      <c r="G312" s="140"/>
      <c r="I312" s="87"/>
      <c r="J312" s="87"/>
      <c r="L312" s="87"/>
      <c r="M312" s="87"/>
      <c r="O312" s="87"/>
      <c r="P312" s="87"/>
      <c r="Q312" s="87"/>
      <c r="R312" s="87"/>
      <c r="S312" s="140"/>
      <c r="T312" s="140"/>
      <c r="W312" s="140"/>
    </row>
    <row r="313" spans="5:23" ht="12.75">
      <c r="E313" s="87"/>
      <c r="F313" s="87"/>
      <c r="G313" s="140"/>
      <c r="I313" s="87"/>
      <c r="J313" s="87"/>
      <c r="L313" s="87"/>
      <c r="M313" s="87"/>
      <c r="O313" s="87"/>
      <c r="P313" s="87"/>
      <c r="Q313" s="87"/>
      <c r="R313" s="87"/>
      <c r="S313" s="140"/>
      <c r="T313" s="140"/>
      <c r="W313" s="140"/>
    </row>
    <row r="314" spans="5:23" ht="12.75">
      <c r="E314" s="87"/>
      <c r="F314" s="87"/>
      <c r="G314" s="140"/>
      <c r="I314" s="87"/>
      <c r="J314" s="87"/>
      <c r="L314" s="87"/>
      <c r="M314" s="87"/>
      <c r="O314" s="87"/>
      <c r="P314" s="87"/>
      <c r="Q314" s="87"/>
      <c r="R314" s="87"/>
      <c r="S314" s="140"/>
      <c r="T314" s="140"/>
      <c r="W314" s="140"/>
    </row>
    <row r="315" spans="5:23" ht="12.75">
      <c r="E315" s="87"/>
      <c r="F315" s="87"/>
      <c r="G315" s="140"/>
      <c r="I315" s="87"/>
      <c r="J315" s="87"/>
      <c r="L315" s="87"/>
      <c r="M315" s="87"/>
      <c r="O315" s="87"/>
      <c r="P315" s="87"/>
      <c r="Q315" s="87"/>
      <c r="R315" s="87"/>
      <c r="S315" s="140"/>
      <c r="T315" s="140"/>
      <c r="W315" s="140"/>
    </row>
    <row r="316" spans="5:23" ht="12.75">
      <c r="E316" s="87"/>
      <c r="F316" s="87"/>
      <c r="G316" s="140"/>
      <c r="I316" s="87"/>
      <c r="J316" s="87"/>
      <c r="L316" s="87"/>
      <c r="M316" s="87"/>
      <c r="O316" s="87"/>
      <c r="P316" s="87"/>
      <c r="Q316" s="87"/>
      <c r="R316" s="87"/>
      <c r="S316" s="140"/>
      <c r="T316" s="140"/>
      <c r="W316" s="140"/>
    </row>
    <row r="317" spans="5:23" ht="12.75">
      <c r="E317" s="87"/>
      <c r="F317" s="87"/>
      <c r="G317" s="140"/>
      <c r="I317" s="87"/>
      <c r="J317" s="87"/>
      <c r="L317" s="87"/>
      <c r="M317" s="87"/>
      <c r="O317" s="87"/>
      <c r="P317" s="87"/>
      <c r="Q317" s="87"/>
      <c r="R317" s="87"/>
      <c r="S317" s="140"/>
      <c r="T317" s="140"/>
      <c r="W317" s="140"/>
    </row>
    <row r="318" spans="5:23" ht="12.75">
      <c r="E318" s="87"/>
      <c r="F318" s="87"/>
      <c r="G318" s="140"/>
      <c r="I318" s="87"/>
      <c r="J318" s="87"/>
      <c r="L318" s="87"/>
      <c r="M318" s="87"/>
      <c r="O318" s="87"/>
      <c r="P318" s="87"/>
      <c r="Q318" s="87"/>
      <c r="R318" s="87"/>
      <c r="S318" s="140"/>
      <c r="T318" s="140"/>
      <c r="W318" s="140"/>
    </row>
    <row r="319" spans="5:23" ht="12.75">
      <c r="E319" s="87"/>
      <c r="F319" s="87"/>
      <c r="G319" s="140"/>
      <c r="I319" s="87"/>
      <c r="J319" s="87"/>
      <c r="L319" s="87"/>
      <c r="M319" s="87"/>
      <c r="O319" s="87"/>
      <c r="P319" s="87"/>
      <c r="Q319" s="87"/>
      <c r="R319" s="87"/>
      <c r="S319" s="140"/>
      <c r="T319" s="140"/>
      <c r="W319" s="140"/>
    </row>
    <row r="320" spans="5:23" ht="12.75">
      <c r="E320" s="87"/>
      <c r="F320" s="87"/>
      <c r="G320" s="140"/>
      <c r="I320" s="87"/>
      <c r="J320" s="87"/>
      <c r="L320" s="87"/>
      <c r="M320" s="87"/>
      <c r="O320" s="87"/>
      <c r="P320" s="87"/>
      <c r="Q320" s="87"/>
      <c r="R320" s="87"/>
      <c r="S320" s="140"/>
      <c r="T320" s="140"/>
      <c r="W320" s="140"/>
    </row>
    <row r="321" spans="5:23" ht="12.75">
      <c r="E321" s="87"/>
      <c r="F321" s="87"/>
      <c r="G321" s="140"/>
      <c r="I321" s="87"/>
      <c r="J321" s="87"/>
      <c r="L321" s="87"/>
      <c r="M321" s="87"/>
      <c r="O321" s="87"/>
      <c r="P321" s="87"/>
      <c r="Q321" s="87"/>
      <c r="R321" s="87"/>
      <c r="S321" s="140"/>
      <c r="T321" s="140"/>
      <c r="W321" s="140"/>
    </row>
    <row r="322" spans="5:23" ht="12.75">
      <c r="E322" s="87"/>
      <c r="F322" s="87"/>
      <c r="G322" s="140"/>
      <c r="I322" s="87"/>
      <c r="J322" s="87"/>
      <c r="L322" s="87"/>
      <c r="M322" s="87"/>
      <c r="O322" s="87"/>
      <c r="P322" s="87"/>
      <c r="Q322" s="87"/>
      <c r="R322" s="87"/>
      <c r="S322" s="140"/>
      <c r="T322" s="140"/>
      <c r="W322" s="140"/>
    </row>
    <row r="323" spans="5:23" ht="12.75">
      <c r="E323" s="87"/>
      <c r="F323" s="87"/>
      <c r="G323" s="140"/>
      <c r="I323" s="87"/>
      <c r="J323" s="87"/>
      <c r="L323" s="87"/>
      <c r="M323" s="87"/>
      <c r="O323" s="87"/>
      <c r="P323" s="87"/>
      <c r="Q323" s="87"/>
      <c r="R323" s="87"/>
      <c r="S323" s="140"/>
      <c r="T323" s="140"/>
      <c r="W323" s="140"/>
    </row>
    <row r="324" spans="5:23" ht="12.75">
      <c r="E324" s="87"/>
      <c r="F324" s="87"/>
      <c r="G324" s="140"/>
      <c r="I324" s="87"/>
      <c r="J324" s="87"/>
      <c r="L324" s="87"/>
      <c r="M324" s="87"/>
      <c r="O324" s="87"/>
      <c r="P324" s="87"/>
      <c r="Q324" s="87"/>
      <c r="R324" s="87"/>
      <c r="S324" s="140"/>
      <c r="T324" s="140"/>
      <c r="W324" s="140"/>
    </row>
    <row r="325" spans="5:23" ht="12.75">
      <c r="E325" s="87"/>
      <c r="F325" s="87"/>
      <c r="G325" s="140"/>
      <c r="I325" s="87"/>
      <c r="J325" s="87"/>
      <c r="L325" s="87"/>
      <c r="M325" s="87"/>
      <c r="O325" s="87"/>
      <c r="P325" s="87"/>
      <c r="Q325" s="87"/>
      <c r="R325" s="87"/>
      <c r="S325" s="140"/>
      <c r="T325" s="140"/>
      <c r="W325" s="140"/>
    </row>
    <row r="326" spans="5:23" ht="12.75">
      <c r="E326" s="87"/>
      <c r="F326" s="87"/>
      <c r="G326" s="140"/>
      <c r="I326" s="87"/>
      <c r="J326" s="87"/>
      <c r="L326" s="87"/>
      <c r="M326" s="87"/>
      <c r="O326" s="87"/>
      <c r="P326" s="87"/>
      <c r="Q326" s="87"/>
      <c r="R326" s="87"/>
      <c r="S326" s="140"/>
      <c r="T326" s="140"/>
      <c r="W326" s="140"/>
    </row>
    <row r="327" spans="5:23" ht="12.75">
      <c r="E327" s="87"/>
      <c r="F327" s="87"/>
      <c r="G327" s="140"/>
      <c r="I327" s="87"/>
      <c r="J327" s="87"/>
      <c r="L327" s="87"/>
      <c r="M327" s="87"/>
      <c r="O327" s="87"/>
      <c r="P327" s="87"/>
      <c r="Q327" s="87"/>
      <c r="R327" s="87"/>
      <c r="S327" s="140"/>
      <c r="T327" s="140"/>
      <c r="W327" s="140"/>
    </row>
    <row r="328" spans="5:23" ht="12.75">
      <c r="E328" s="87"/>
      <c r="F328" s="87"/>
      <c r="G328" s="140"/>
      <c r="I328" s="87"/>
      <c r="J328" s="87"/>
      <c r="L328" s="87"/>
      <c r="M328" s="87"/>
      <c r="O328" s="87"/>
      <c r="P328" s="87"/>
      <c r="Q328" s="87"/>
      <c r="R328" s="87"/>
      <c r="S328" s="140"/>
      <c r="T328" s="140"/>
      <c r="W328" s="140"/>
    </row>
    <row r="329" spans="5:23" ht="12.75">
      <c r="E329" s="87"/>
      <c r="F329" s="87"/>
      <c r="G329" s="140"/>
      <c r="I329" s="87"/>
      <c r="J329" s="87"/>
      <c r="L329" s="87"/>
      <c r="M329" s="87"/>
      <c r="O329" s="87"/>
      <c r="P329" s="87"/>
      <c r="Q329" s="87"/>
      <c r="R329" s="87"/>
      <c r="S329" s="140"/>
      <c r="T329" s="140"/>
      <c r="W329" s="140"/>
    </row>
    <row r="330" spans="5:23" ht="12.75">
      <c r="E330" s="87"/>
      <c r="F330" s="87"/>
      <c r="G330" s="140"/>
      <c r="I330" s="87"/>
      <c r="J330" s="87"/>
      <c r="L330" s="87"/>
      <c r="M330" s="87"/>
      <c r="O330" s="87"/>
      <c r="P330" s="87"/>
      <c r="Q330" s="87"/>
      <c r="R330" s="87"/>
      <c r="S330" s="140"/>
      <c r="T330" s="140"/>
      <c r="W330" s="140"/>
    </row>
    <row r="331" spans="5:23" ht="12.75">
      <c r="E331" s="87"/>
      <c r="F331" s="87"/>
      <c r="G331" s="140"/>
      <c r="I331" s="87"/>
      <c r="J331" s="87"/>
      <c r="L331" s="87"/>
      <c r="M331" s="87"/>
      <c r="O331" s="87"/>
      <c r="P331" s="87"/>
      <c r="Q331" s="87"/>
      <c r="R331" s="87"/>
      <c r="S331" s="140"/>
      <c r="T331" s="140"/>
      <c r="W331" s="140"/>
    </row>
    <row r="332" spans="5:23" ht="12.75">
      <c r="E332" s="87"/>
      <c r="F332" s="87"/>
      <c r="G332" s="140"/>
      <c r="I332" s="87"/>
      <c r="J332" s="87"/>
      <c r="L332" s="87"/>
      <c r="M332" s="87"/>
      <c r="O332" s="87"/>
      <c r="P332" s="87"/>
      <c r="Q332" s="87"/>
      <c r="R332" s="87"/>
      <c r="S332" s="140"/>
      <c r="T332" s="140"/>
      <c r="W332" s="140"/>
    </row>
    <row r="333" spans="5:23" ht="12.75">
      <c r="E333" s="87"/>
      <c r="F333" s="87"/>
      <c r="G333" s="140"/>
      <c r="I333" s="87"/>
      <c r="J333" s="87"/>
      <c r="L333" s="87"/>
      <c r="M333" s="87"/>
      <c r="O333" s="87"/>
      <c r="P333" s="87"/>
      <c r="Q333" s="87"/>
      <c r="R333" s="87"/>
      <c r="S333" s="140"/>
      <c r="T333" s="140"/>
      <c r="W333" s="140"/>
    </row>
    <row r="334" spans="5:23" ht="12.75">
      <c r="E334" s="87"/>
      <c r="F334" s="87"/>
      <c r="G334" s="140"/>
      <c r="I334" s="87"/>
      <c r="J334" s="87"/>
      <c r="L334" s="87"/>
      <c r="M334" s="87"/>
      <c r="O334" s="87"/>
      <c r="P334" s="87"/>
      <c r="Q334" s="87"/>
      <c r="R334" s="87"/>
      <c r="S334" s="140"/>
      <c r="T334" s="140"/>
      <c r="W334" s="140"/>
    </row>
    <row r="335" spans="5:23" ht="12.75">
      <c r="E335" s="87"/>
      <c r="F335" s="87"/>
      <c r="G335" s="140"/>
      <c r="I335" s="87"/>
      <c r="J335" s="87"/>
      <c r="L335" s="87"/>
      <c r="M335" s="87"/>
      <c r="O335" s="87"/>
      <c r="P335" s="87"/>
      <c r="Q335" s="87"/>
      <c r="R335" s="87"/>
      <c r="S335" s="140"/>
      <c r="T335" s="140"/>
      <c r="W335" s="140"/>
    </row>
    <row r="336" spans="5:23" ht="12.75">
      <c r="E336" s="87"/>
      <c r="F336" s="87"/>
      <c r="G336" s="140"/>
      <c r="I336" s="87"/>
      <c r="J336" s="87"/>
      <c r="L336" s="87"/>
      <c r="M336" s="87"/>
      <c r="O336" s="87"/>
      <c r="P336" s="87"/>
      <c r="Q336" s="87"/>
      <c r="R336" s="87"/>
      <c r="S336" s="140"/>
      <c r="T336" s="140"/>
      <c r="W336" s="140"/>
    </row>
    <row r="337" spans="5:23" ht="12.75">
      <c r="E337" s="87"/>
      <c r="F337" s="87"/>
      <c r="G337" s="140"/>
      <c r="I337" s="87"/>
      <c r="J337" s="87"/>
      <c r="L337" s="87"/>
      <c r="M337" s="87"/>
      <c r="O337" s="87"/>
      <c r="P337" s="87"/>
      <c r="Q337" s="87"/>
      <c r="R337" s="87"/>
      <c r="S337" s="140"/>
      <c r="T337" s="140"/>
      <c r="W337" s="140"/>
    </row>
    <row r="338" spans="5:23" ht="12.75">
      <c r="E338" s="87"/>
      <c r="F338" s="87"/>
      <c r="G338" s="140"/>
      <c r="I338" s="87"/>
      <c r="J338" s="87"/>
      <c r="L338" s="87"/>
      <c r="M338" s="87"/>
      <c r="O338" s="87"/>
      <c r="P338" s="87"/>
      <c r="Q338" s="87"/>
      <c r="R338" s="87"/>
      <c r="S338" s="140"/>
      <c r="T338" s="140"/>
      <c r="W338" s="140"/>
    </row>
    <row r="339" spans="5:23" ht="12.75">
      <c r="E339" s="87"/>
      <c r="F339" s="87"/>
      <c r="G339" s="140"/>
      <c r="I339" s="87"/>
      <c r="J339" s="87"/>
      <c r="L339" s="87"/>
      <c r="M339" s="87"/>
      <c r="O339" s="87"/>
      <c r="P339" s="87"/>
      <c r="Q339" s="87"/>
      <c r="R339" s="87"/>
      <c r="S339" s="140"/>
      <c r="T339" s="140"/>
      <c r="W339" s="140"/>
    </row>
    <row r="340" spans="5:23" ht="12.75">
      <c r="E340" s="87"/>
      <c r="F340" s="87"/>
      <c r="G340" s="140"/>
      <c r="I340" s="87"/>
      <c r="J340" s="87"/>
      <c r="L340" s="87"/>
      <c r="M340" s="87"/>
      <c r="O340" s="87"/>
      <c r="P340" s="87"/>
      <c r="Q340" s="87"/>
      <c r="R340" s="87"/>
      <c r="S340" s="140"/>
      <c r="T340" s="140"/>
      <c r="W340" s="140"/>
    </row>
    <row r="341" spans="5:23" ht="12.75">
      <c r="E341" s="87"/>
      <c r="F341" s="87"/>
      <c r="G341" s="140"/>
      <c r="I341" s="87"/>
      <c r="J341" s="87"/>
      <c r="L341" s="87"/>
      <c r="M341" s="87"/>
      <c r="O341" s="87"/>
      <c r="P341" s="87"/>
      <c r="Q341" s="87"/>
      <c r="R341" s="87"/>
      <c r="S341" s="140"/>
      <c r="T341" s="140"/>
      <c r="W341" s="140"/>
    </row>
    <row r="342" spans="5:23" ht="12.75">
      <c r="E342" s="87"/>
      <c r="F342" s="87"/>
      <c r="G342" s="140"/>
      <c r="I342" s="87"/>
      <c r="J342" s="87"/>
      <c r="L342" s="87"/>
      <c r="M342" s="87"/>
      <c r="O342" s="87"/>
      <c r="P342" s="87"/>
      <c r="Q342" s="87"/>
      <c r="R342" s="87"/>
      <c r="S342" s="140"/>
      <c r="T342" s="140"/>
      <c r="W342" s="140"/>
    </row>
    <row r="343" spans="5:23" ht="12.75">
      <c r="E343" s="87"/>
      <c r="F343" s="87"/>
      <c r="G343" s="140"/>
      <c r="I343" s="87"/>
      <c r="J343" s="87"/>
      <c r="L343" s="87"/>
      <c r="M343" s="87"/>
      <c r="O343" s="87"/>
      <c r="P343" s="87"/>
      <c r="Q343" s="87"/>
      <c r="R343" s="87"/>
      <c r="S343" s="140"/>
      <c r="T343" s="140"/>
      <c r="W343" s="140"/>
    </row>
    <row r="344" spans="5:23" ht="12.75">
      <c r="E344" s="87"/>
      <c r="F344" s="87"/>
      <c r="G344" s="140"/>
      <c r="I344" s="87"/>
      <c r="J344" s="87"/>
      <c r="L344" s="87"/>
      <c r="M344" s="87"/>
      <c r="O344" s="87"/>
      <c r="P344" s="87"/>
      <c r="Q344" s="87"/>
      <c r="R344" s="87"/>
      <c r="S344" s="140"/>
      <c r="T344" s="140"/>
      <c r="W344" s="140"/>
    </row>
    <row r="345" spans="5:23" ht="12.75">
      <c r="E345" s="87"/>
      <c r="F345" s="87"/>
      <c r="G345" s="140"/>
      <c r="I345" s="87"/>
      <c r="J345" s="87"/>
      <c r="L345" s="87"/>
      <c r="M345" s="87"/>
      <c r="O345" s="87"/>
      <c r="P345" s="87"/>
      <c r="Q345" s="87"/>
      <c r="R345" s="87"/>
      <c r="S345" s="140"/>
      <c r="T345" s="140"/>
      <c r="W345" s="140"/>
    </row>
    <row r="346" spans="5:23" ht="12.75">
      <c r="E346" s="87"/>
      <c r="F346" s="87"/>
      <c r="G346" s="140"/>
      <c r="I346" s="87"/>
      <c r="J346" s="87"/>
      <c r="L346" s="87"/>
      <c r="M346" s="87"/>
      <c r="O346" s="87"/>
      <c r="P346" s="87"/>
      <c r="Q346" s="87"/>
      <c r="R346" s="87"/>
      <c r="S346" s="140"/>
      <c r="T346" s="140"/>
      <c r="W346" s="140"/>
    </row>
    <row r="347" spans="5:23" ht="12.75">
      <c r="E347" s="87"/>
      <c r="F347" s="87"/>
      <c r="G347" s="140"/>
      <c r="I347" s="87"/>
      <c r="J347" s="87"/>
      <c r="L347" s="87"/>
      <c r="M347" s="87"/>
      <c r="O347" s="87"/>
      <c r="P347" s="87"/>
      <c r="Q347" s="87"/>
      <c r="R347" s="87"/>
      <c r="S347" s="140"/>
      <c r="T347" s="140"/>
      <c r="W347" s="140"/>
    </row>
    <row r="348" spans="5:23" ht="12.75">
      <c r="E348" s="87"/>
      <c r="F348" s="87"/>
      <c r="G348" s="140"/>
      <c r="I348" s="87"/>
      <c r="J348" s="87"/>
      <c r="L348" s="87"/>
      <c r="M348" s="87"/>
      <c r="O348" s="87"/>
      <c r="P348" s="87"/>
      <c r="Q348" s="87"/>
      <c r="R348" s="87"/>
      <c r="S348" s="140"/>
      <c r="T348" s="140"/>
      <c r="W348" s="140"/>
    </row>
    <row r="349" spans="5:23" ht="12.75">
      <c r="E349" s="87"/>
      <c r="F349" s="87"/>
      <c r="G349" s="140"/>
      <c r="I349" s="87"/>
      <c r="J349" s="87"/>
      <c r="L349" s="87"/>
      <c r="M349" s="87"/>
      <c r="O349" s="87"/>
      <c r="P349" s="87"/>
      <c r="Q349" s="87"/>
      <c r="R349" s="87"/>
      <c r="S349" s="140"/>
      <c r="T349" s="140"/>
      <c r="W349" s="140"/>
    </row>
    <row r="350" spans="5:23" ht="12.75">
      <c r="E350" s="87"/>
      <c r="F350" s="87"/>
      <c r="G350" s="140"/>
      <c r="I350" s="87"/>
      <c r="J350" s="87"/>
      <c r="L350" s="87"/>
      <c r="M350" s="87"/>
      <c r="O350" s="87"/>
      <c r="P350" s="87"/>
      <c r="Q350" s="87"/>
      <c r="R350" s="87"/>
      <c r="S350" s="140"/>
      <c r="T350" s="140"/>
      <c r="W350" s="140"/>
    </row>
    <row r="351" spans="5:23" ht="12.75">
      <c r="E351" s="87"/>
      <c r="F351" s="87"/>
      <c r="G351" s="140"/>
      <c r="I351" s="87"/>
      <c r="J351" s="87"/>
      <c r="L351" s="87"/>
      <c r="M351" s="87"/>
      <c r="O351" s="87"/>
      <c r="P351" s="87"/>
      <c r="Q351" s="87"/>
      <c r="R351" s="87"/>
      <c r="S351" s="140"/>
      <c r="T351" s="140"/>
      <c r="W351" s="140"/>
    </row>
    <row r="352" spans="5:23" ht="12.75">
      <c r="E352" s="87"/>
      <c r="F352" s="87"/>
      <c r="G352" s="140"/>
      <c r="I352" s="87"/>
      <c r="J352" s="87"/>
      <c r="L352" s="87"/>
      <c r="M352" s="87"/>
      <c r="O352" s="87"/>
      <c r="P352" s="87"/>
      <c r="Q352" s="87"/>
      <c r="R352" s="87"/>
      <c r="S352" s="140"/>
      <c r="T352" s="140"/>
      <c r="W352" s="140"/>
    </row>
    <row r="353" spans="5:23" ht="12.75">
      <c r="E353" s="87"/>
      <c r="F353" s="87"/>
      <c r="G353" s="140"/>
      <c r="I353" s="87"/>
      <c r="J353" s="87"/>
      <c r="L353" s="87"/>
      <c r="M353" s="87"/>
      <c r="O353" s="87"/>
      <c r="P353" s="87"/>
      <c r="Q353" s="87"/>
      <c r="R353" s="87"/>
      <c r="S353" s="140"/>
      <c r="T353" s="140"/>
      <c r="W353" s="140"/>
    </row>
    <row r="354" spans="5:23" ht="12.75">
      <c r="E354" s="87"/>
      <c r="F354" s="87"/>
      <c r="G354" s="140"/>
      <c r="I354" s="87"/>
      <c r="J354" s="87"/>
      <c r="L354" s="87"/>
      <c r="M354" s="87"/>
      <c r="O354" s="87"/>
      <c r="P354" s="87"/>
      <c r="Q354" s="87"/>
      <c r="R354" s="87"/>
      <c r="S354" s="140"/>
      <c r="T354" s="140"/>
      <c r="W354" s="140"/>
    </row>
    <row r="355" spans="5:23" ht="12.75">
      <c r="E355" s="87"/>
      <c r="F355" s="87"/>
      <c r="G355" s="140"/>
      <c r="I355" s="87"/>
      <c r="J355" s="87"/>
      <c r="L355" s="87"/>
      <c r="M355" s="87"/>
      <c r="O355" s="87"/>
      <c r="P355" s="87"/>
      <c r="Q355" s="87"/>
      <c r="R355" s="87"/>
      <c r="S355" s="140"/>
      <c r="T355" s="140"/>
      <c r="W355" s="140"/>
    </row>
    <row r="356" spans="5:23" ht="12.75">
      <c r="E356" s="87"/>
      <c r="F356" s="87"/>
      <c r="G356" s="140"/>
      <c r="I356" s="87"/>
      <c r="J356" s="87"/>
      <c r="L356" s="87"/>
      <c r="M356" s="87"/>
      <c r="O356" s="87"/>
      <c r="P356" s="87"/>
      <c r="Q356" s="87"/>
      <c r="R356" s="87"/>
      <c r="S356" s="140"/>
      <c r="T356" s="140"/>
      <c r="W356" s="140"/>
    </row>
    <row r="357" spans="5:23" ht="12.75">
      <c r="E357" s="87"/>
      <c r="F357" s="87"/>
      <c r="G357" s="140"/>
      <c r="I357" s="87"/>
      <c r="J357" s="87"/>
      <c r="L357" s="87"/>
      <c r="M357" s="87"/>
      <c r="O357" s="87"/>
      <c r="P357" s="87"/>
      <c r="Q357" s="87"/>
      <c r="R357" s="87"/>
      <c r="S357" s="140"/>
      <c r="T357" s="140"/>
      <c r="W357" s="140"/>
    </row>
    <row r="358" spans="5:23" ht="12.75">
      <c r="E358" s="87"/>
      <c r="F358" s="87"/>
      <c r="G358" s="140"/>
      <c r="I358" s="87"/>
      <c r="J358" s="87"/>
      <c r="L358" s="87"/>
      <c r="M358" s="87"/>
      <c r="O358" s="87"/>
      <c r="P358" s="87"/>
      <c r="Q358" s="87"/>
      <c r="R358" s="87"/>
      <c r="S358" s="140"/>
      <c r="T358" s="140"/>
      <c r="W358" s="140"/>
    </row>
    <row r="359" spans="5:23" ht="12.75">
      <c r="E359" s="87"/>
      <c r="F359" s="87"/>
      <c r="G359" s="140"/>
      <c r="I359" s="87"/>
      <c r="J359" s="87"/>
      <c r="L359" s="87"/>
      <c r="M359" s="87"/>
      <c r="O359" s="87"/>
      <c r="P359" s="87"/>
      <c r="Q359" s="87"/>
      <c r="R359" s="87"/>
      <c r="S359" s="140"/>
      <c r="T359" s="140"/>
      <c r="W359" s="140"/>
    </row>
    <row r="360" spans="5:23" ht="12.75">
      <c r="E360" s="87"/>
      <c r="F360" s="87"/>
      <c r="G360" s="140"/>
      <c r="I360" s="87"/>
      <c r="J360" s="87"/>
      <c r="L360" s="87"/>
      <c r="M360" s="87"/>
      <c r="O360" s="87"/>
      <c r="P360" s="87"/>
      <c r="Q360" s="87"/>
      <c r="R360" s="87"/>
      <c r="S360" s="140"/>
      <c r="T360" s="140"/>
      <c r="W360" s="140"/>
    </row>
    <row r="361" spans="5:23" ht="12.75">
      <c r="E361" s="87"/>
      <c r="F361" s="87"/>
      <c r="G361" s="140"/>
      <c r="I361" s="87"/>
      <c r="J361" s="87"/>
      <c r="L361" s="87"/>
      <c r="M361" s="87"/>
      <c r="O361" s="87"/>
      <c r="P361" s="87"/>
      <c r="Q361" s="87"/>
      <c r="R361" s="87"/>
      <c r="S361" s="140"/>
      <c r="T361" s="140"/>
      <c r="W361" s="140"/>
    </row>
    <row r="362" spans="5:23" ht="12.75">
      <c r="E362" s="87"/>
      <c r="F362" s="87"/>
      <c r="G362" s="140"/>
      <c r="I362" s="87"/>
      <c r="J362" s="87"/>
      <c r="L362" s="87"/>
      <c r="M362" s="87"/>
      <c r="O362" s="87"/>
      <c r="P362" s="87"/>
      <c r="Q362" s="87"/>
      <c r="R362" s="87"/>
      <c r="S362" s="140"/>
      <c r="T362" s="140"/>
      <c r="W362" s="140"/>
    </row>
    <row r="363" spans="5:23" ht="12.75">
      <c r="E363" s="87"/>
      <c r="F363" s="87"/>
      <c r="G363" s="140"/>
      <c r="I363" s="87"/>
      <c r="J363" s="87"/>
      <c r="L363" s="87"/>
      <c r="M363" s="87"/>
      <c r="O363" s="87"/>
      <c r="P363" s="87"/>
      <c r="Q363" s="87"/>
      <c r="R363" s="87"/>
      <c r="S363" s="140"/>
      <c r="T363" s="140"/>
      <c r="W363" s="140"/>
    </row>
    <row r="364" spans="5:23" ht="12.75">
      <c r="E364" s="87"/>
      <c r="F364" s="87"/>
      <c r="G364" s="140"/>
      <c r="I364" s="87"/>
      <c r="J364" s="87"/>
      <c r="L364" s="87"/>
      <c r="M364" s="87"/>
      <c r="O364" s="87"/>
      <c r="P364" s="87"/>
      <c r="Q364" s="87"/>
      <c r="R364" s="87"/>
      <c r="S364" s="140"/>
      <c r="T364" s="140"/>
      <c r="W364" s="140"/>
    </row>
    <row r="365" spans="5:23" ht="12.75">
      <c r="E365" s="87"/>
      <c r="F365" s="87"/>
      <c r="G365" s="140"/>
      <c r="I365" s="87"/>
      <c r="J365" s="87"/>
      <c r="L365" s="87"/>
      <c r="M365" s="87"/>
      <c r="O365" s="87"/>
      <c r="P365" s="87"/>
      <c r="Q365" s="87"/>
      <c r="R365" s="87"/>
      <c r="S365" s="140"/>
      <c r="T365" s="140"/>
      <c r="W365" s="140"/>
    </row>
    <row r="366" spans="5:23" ht="12.75">
      <c r="E366" s="87"/>
      <c r="F366" s="87"/>
      <c r="G366" s="140"/>
      <c r="I366" s="87"/>
      <c r="J366" s="87"/>
      <c r="L366" s="87"/>
      <c r="M366" s="87"/>
      <c r="O366" s="87"/>
      <c r="P366" s="87"/>
      <c r="Q366" s="87"/>
      <c r="R366" s="87"/>
      <c r="S366" s="140"/>
      <c r="T366" s="140"/>
      <c r="W366" s="140"/>
    </row>
    <row r="367" spans="5:23" ht="12.75">
      <c r="E367" s="87"/>
      <c r="F367" s="87"/>
      <c r="G367" s="140"/>
      <c r="I367" s="87"/>
      <c r="J367" s="87"/>
      <c r="L367" s="87"/>
      <c r="M367" s="87"/>
      <c r="O367" s="87"/>
      <c r="P367" s="87"/>
      <c r="Q367" s="87"/>
      <c r="R367" s="87"/>
      <c r="S367" s="140"/>
      <c r="T367" s="140"/>
      <c r="W367" s="140"/>
    </row>
    <row r="368" spans="5:23" ht="12.75">
      <c r="E368" s="87"/>
      <c r="F368" s="87"/>
      <c r="G368" s="140"/>
      <c r="I368" s="87"/>
      <c r="J368" s="87"/>
      <c r="L368" s="87"/>
      <c r="M368" s="87"/>
      <c r="O368" s="87"/>
      <c r="P368" s="87"/>
      <c r="Q368" s="87"/>
      <c r="R368" s="87"/>
      <c r="S368" s="140"/>
      <c r="T368" s="140"/>
      <c r="W368" s="140"/>
    </row>
    <row r="369" spans="5:23" ht="12.75">
      <c r="E369" s="87"/>
      <c r="F369" s="87"/>
      <c r="G369" s="140"/>
      <c r="I369" s="87"/>
      <c r="J369" s="87"/>
      <c r="L369" s="87"/>
      <c r="M369" s="87"/>
      <c r="O369" s="87"/>
      <c r="P369" s="87"/>
      <c r="Q369" s="87"/>
      <c r="R369" s="87"/>
      <c r="S369" s="140"/>
      <c r="T369" s="140"/>
      <c r="W369" s="140"/>
    </row>
    <row r="370" spans="5:23" ht="12.75">
      <c r="E370" s="87"/>
      <c r="F370" s="87"/>
      <c r="G370" s="140"/>
      <c r="I370" s="87"/>
      <c r="J370" s="87"/>
      <c r="L370" s="87"/>
      <c r="M370" s="87"/>
      <c r="O370" s="87"/>
      <c r="P370" s="87"/>
      <c r="Q370" s="87"/>
      <c r="R370" s="87"/>
      <c r="S370" s="140"/>
      <c r="T370" s="140"/>
      <c r="W370" s="140"/>
    </row>
    <row r="371" spans="5:23" ht="12.75">
      <c r="E371" s="87"/>
      <c r="F371" s="87"/>
      <c r="G371" s="140"/>
      <c r="I371" s="87"/>
      <c r="J371" s="87"/>
      <c r="L371" s="87"/>
      <c r="M371" s="87"/>
      <c r="O371" s="87"/>
      <c r="P371" s="87"/>
      <c r="Q371" s="87"/>
      <c r="R371" s="87"/>
      <c r="S371" s="140"/>
      <c r="T371" s="140"/>
      <c r="W371" s="140"/>
    </row>
    <row r="372" spans="5:23" ht="12.75">
      <c r="E372" s="87"/>
      <c r="F372" s="87"/>
      <c r="G372" s="140"/>
      <c r="I372" s="87"/>
      <c r="J372" s="87"/>
      <c r="L372" s="87"/>
      <c r="M372" s="87"/>
      <c r="O372" s="87"/>
      <c r="P372" s="87"/>
      <c r="Q372" s="87"/>
      <c r="R372" s="87"/>
      <c r="S372" s="140"/>
      <c r="T372" s="140"/>
      <c r="W372" s="140"/>
    </row>
    <row r="373" spans="5:23" ht="12.75">
      <c r="E373" s="87"/>
      <c r="F373" s="87"/>
      <c r="G373" s="140"/>
      <c r="I373" s="87"/>
      <c r="J373" s="87"/>
      <c r="L373" s="87"/>
      <c r="M373" s="87"/>
      <c r="O373" s="87"/>
      <c r="P373" s="87"/>
      <c r="Q373" s="87"/>
      <c r="R373" s="87"/>
      <c r="S373" s="140"/>
      <c r="T373" s="140"/>
      <c r="W373" s="140"/>
    </row>
    <row r="374" spans="5:23" ht="12.75">
      <c r="E374" s="87"/>
      <c r="F374" s="87"/>
      <c r="G374" s="140"/>
      <c r="I374" s="87"/>
      <c r="J374" s="87"/>
      <c r="L374" s="87"/>
      <c r="M374" s="87"/>
      <c r="O374" s="87"/>
      <c r="P374" s="87"/>
      <c r="Q374" s="87"/>
      <c r="R374" s="87"/>
      <c r="S374" s="140"/>
      <c r="T374" s="140"/>
      <c r="W374" s="140"/>
    </row>
    <row r="375" spans="5:23" ht="12.75">
      <c r="E375" s="87"/>
      <c r="F375" s="87"/>
      <c r="G375" s="140"/>
      <c r="I375" s="87"/>
      <c r="J375" s="87"/>
      <c r="L375" s="87"/>
      <c r="M375" s="87"/>
      <c r="O375" s="87"/>
      <c r="P375" s="87"/>
      <c r="Q375" s="87"/>
      <c r="R375" s="87"/>
      <c r="S375" s="140"/>
      <c r="T375" s="140"/>
      <c r="W375" s="140"/>
    </row>
    <row r="376" spans="5:23" ht="12.75">
      <c r="E376" s="87"/>
      <c r="F376" s="87"/>
      <c r="G376" s="140"/>
      <c r="I376" s="87"/>
      <c r="J376" s="87"/>
      <c r="L376" s="87"/>
      <c r="M376" s="87"/>
      <c r="O376" s="87"/>
      <c r="P376" s="87"/>
      <c r="Q376" s="87"/>
      <c r="R376" s="87"/>
      <c r="S376" s="140"/>
      <c r="T376" s="140"/>
      <c r="W376" s="140"/>
    </row>
    <row r="377" spans="5:23" ht="12.75">
      <c r="E377" s="87"/>
      <c r="F377" s="87"/>
      <c r="G377" s="140"/>
      <c r="I377" s="87"/>
      <c r="J377" s="87"/>
      <c r="L377" s="87"/>
      <c r="M377" s="87"/>
      <c r="O377" s="87"/>
      <c r="P377" s="87"/>
      <c r="Q377" s="87"/>
      <c r="R377" s="87"/>
      <c r="S377" s="140"/>
      <c r="T377" s="140"/>
      <c r="W377" s="140"/>
    </row>
    <row r="378" spans="5:23" ht="12.75">
      <c r="E378" s="87"/>
      <c r="F378" s="87"/>
      <c r="G378" s="140"/>
      <c r="I378" s="87"/>
      <c r="J378" s="87"/>
      <c r="L378" s="87"/>
      <c r="M378" s="87"/>
      <c r="O378" s="87"/>
      <c r="P378" s="87"/>
      <c r="Q378" s="87"/>
      <c r="R378" s="87"/>
      <c r="S378" s="140"/>
      <c r="T378" s="140"/>
      <c r="W378" s="140"/>
    </row>
    <row r="379" spans="5:23" ht="12.75">
      <c r="E379" s="87"/>
      <c r="F379" s="87"/>
      <c r="G379" s="140"/>
      <c r="I379" s="87"/>
      <c r="J379" s="87"/>
      <c r="L379" s="87"/>
      <c r="M379" s="87"/>
      <c r="O379" s="87"/>
      <c r="P379" s="87"/>
      <c r="Q379" s="87"/>
      <c r="R379" s="87"/>
      <c r="S379" s="140"/>
      <c r="T379" s="140"/>
      <c r="W379" s="140"/>
    </row>
    <row r="380" spans="5:23" ht="12.75">
      <c r="E380" s="87"/>
      <c r="F380" s="87"/>
      <c r="G380" s="140"/>
      <c r="I380" s="87"/>
      <c r="J380" s="87"/>
      <c r="L380" s="87"/>
      <c r="M380" s="87"/>
      <c r="O380" s="87"/>
      <c r="P380" s="87"/>
      <c r="Q380" s="87"/>
      <c r="R380" s="87"/>
      <c r="S380" s="140"/>
      <c r="T380" s="140"/>
      <c r="W380" s="140"/>
    </row>
    <row r="381" spans="5:23" ht="12.75">
      <c r="E381" s="87"/>
      <c r="F381" s="87"/>
      <c r="G381" s="140"/>
      <c r="I381" s="87"/>
      <c r="J381" s="87"/>
      <c r="L381" s="87"/>
      <c r="M381" s="87"/>
      <c r="O381" s="87"/>
      <c r="P381" s="87"/>
      <c r="Q381" s="87"/>
      <c r="R381" s="87"/>
      <c r="S381" s="140"/>
      <c r="T381" s="140"/>
      <c r="W381" s="140"/>
    </row>
    <row r="382" spans="5:23" ht="12.75">
      <c r="E382" s="87"/>
      <c r="F382" s="87"/>
      <c r="G382" s="140"/>
      <c r="I382" s="87"/>
      <c r="J382" s="87"/>
      <c r="L382" s="87"/>
      <c r="M382" s="87"/>
      <c r="O382" s="87"/>
      <c r="P382" s="87"/>
      <c r="Q382" s="87"/>
      <c r="R382" s="87"/>
      <c r="S382" s="140"/>
      <c r="T382" s="140"/>
      <c r="W382" s="140"/>
    </row>
    <row r="383" spans="5:23" ht="12.75">
      <c r="E383" s="87"/>
      <c r="F383" s="87"/>
      <c r="G383" s="140"/>
      <c r="I383" s="87"/>
      <c r="J383" s="87"/>
      <c r="L383" s="87"/>
      <c r="M383" s="87"/>
      <c r="O383" s="87"/>
      <c r="P383" s="87"/>
      <c r="Q383" s="87"/>
      <c r="R383" s="87"/>
      <c r="S383" s="140"/>
      <c r="T383" s="140"/>
      <c r="W383" s="140"/>
    </row>
    <row r="384" spans="5:23" ht="12.75">
      <c r="E384" s="87"/>
      <c r="F384" s="87"/>
      <c r="G384" s="140"/>
      <c r="I384" s="87"/>
      <c r="J384" s="87"/>
      <c r="L384" s="87"/>
      <c r="M384" s="87"/>
      <c r="O384" s="87"/>
      <c r="P384" s="87"/>
      <c r="Q384" s="87"/>
      <c r="R384" s="87"/>
      <c r="S384" s="140"/>
      <c r="T384" s="140"/>
      <c r="W384" s="140"/>
    </row>
    <row r="385" spans="5:23" ht="12.75">
      <c r="E385" s="87"/>
      <c r="F385" s="87"/>
      <c r="G385" s="140"/>
      <c r="I385" s="87"/>
      <c r="J385" s="87"/>
      <c r="L385" s="87"/>
      <c r="M385" s="87"/>
      <c r="O385" s="87"/>
      <c r="P385" s="87"/>
      <c r="Q385" s="87"/>
      <c r="R385" s="87"/>
      <c r="S385" s="140"/>
      <c r="T385" s="140"/>
      <c r="W385" s="140"/>
    </row>
    <row r="386" spans="5:23" ht="12.75">
      <c r="E386" s="87"/>
      <c r="F386" s="87"/>
      <c r="G386" s="140"/>
      <c r="I386" s="87"/>
      <c r="J386" s="87"/>
      <c r="L386" s="87"/>
      <c r="M386" s="87"/>
      <c r="O386" s="87"/>
      <c r="P386" s="87"/>
      <c r="Q386" s="87"/>
      <c r="R386" s="87"/>
      <c r="S386" s="140"/>
      <c r="T386" s="140"/>
      <c r="W386" s="140"/>
    </row>
    <row r="387" spans="5:23" ht="12.75">
      <c r="E387" s="87"/>
      <c r="F387" s="87"/>
      <c r="G387" s="140"/>
      <c r="I387" s="87"/>
      <c r="J387" s="87"/>
      <c r="L387" s="87"/>
      <c r="M387" s="87"/>
      <c r="O387" s="87"/>
      <c r="P387" s="87"/>
      <c r="Q387" s="87"/>
      <c r="R387" s="87"/>
      <c r="S387" s="140"/>
      <c r="T387" s="140"/>
      <c r="W387" s="140"/>
    </row>
    <row r="388" spans="5:23" ht="12.75">
      <c r="E388" s="87"/>
      <c r="F388" s="87"/>
      <c r="G388" s="140"/>
      <c r="I388" s="87"/>
      <c r="J388" s="87"/>
      <c r="L388" s="87"/>
      <c r="M388" s="87"/>
      <c r="O388" s="87"/>
      <c r="P388" s="87"/>
      <c r="Q388" s="87"/>
      <c r="R388" s="87"/>
      <c r="S388" s="140"/>
      <c r="T388" s="140"/>
      <c r="W388" s="140"/>
    </row>
    <row r="389" spans="5:23" ht="12.75">
      <c r="E389" s="87"/>
      <c r="F389" s="87"/>
      <c r="G389" s="140"/>
      <c r="I389" s="87"/>
      <c r="J389" s="87"/>
      <c r="L389" s="87"/>
      <c r="M389" s="87"/>
      <c r="O389" s="87"/>
      <c r="P389" s="87"/>
      <c r="Q389" s="87"/>
      <c r="R389" s="87"/>
      <c r="S389" s="140"/>
      <c r="T389" s="140"/>
      <c r="W389" s="140"/>
    </row>
    <row r="390" spans="5:23" ht="12.75">
      <c r="E390" s="87"/>
      <c r="F390" s="87"/>
      <c r="G390" s="140"/>
      <c r="I390" s="87"/>
      <c r="J390" s="87"/>
      <c r="L390" s="87"/>
      <c r="M390" s="87"/>
      <c r="O390" s="87"/>
      <c r="P390" s="87"/>
      <c r="Q390" s="87"/>
      <c r="R390" s="87"/>
      <c r="S390" s="140"/>
      <c r="T390" s="140"/>
      <c r="W390" s="140"/>
    </row>
    <row r="391" spans="5:23" ht="12.75">
      <c r="E391" s="87"/>
      <c r="F391" s="87"/>
      <c r="G391" s="140"/>
      <c r="I391" s="87"/>
      <c r="J391" s="87"/>
      <c r="L391" s="87"/>
      <c r="M391" s="87"/>
      <c r="O391" s="87"/>
      <c r="P391" s="87"/>
      <c r="Q391" s="87"/>
      <c r="R391" s="87"/>
      <c r="S391" s="140"/>
      <c r="T391" s="140"/>
      <c r="W391" s="140"/>
    </row>
    <row r="392" spans="5:23" ht="12.75">
      <c r="E392" s="87"/>
      <c r="F392" s="87"/>
      <c r="G392" s="140"/>
      <c r="I392" s="87"/>
      <c r="J392" s="87"/>
      <c r="L392" s="87"/>
      <c r="M392" s="87"/>
      <c r="O392" s="87"/>
      <c r="P392" s="87"/>
      <c r="Q392" s="87"/>
      <c r="R392" s="87"/>
      <c r="S392" s="140"/>
      <c r="T392" s="140"/>
      <c r="W392" s="140"/>
    </row>
    <row r="393" spans="5:23" ht="12.75">
      <c r="E393" s="87"/>
      <c r="F393" s="87"/>
      <c r="G393" s="140"/>
      <c r="I393" s="87"/>
      <c r="J393" s="87"/>
      <c r="L393" s="87"/>
      <c r="M393" s="87"/>
      <c r="O393" s="87"/>
      <c r="P393" s="87"/>
      <c r="Q393" s="87"/>
      <c r="R393" s="87"/>
      <c r="S393" s="140"/>
      <c r="T393" s="140"/>
      <c r="W393" s="140"/>
    </row>
    <row r="394" spans="5:23" ht="12.75">
      <c r="E394" s="87"/>
      <c r="F394" s="87"/>
      <c r="G394" s="140"/>
      <c r="I394" s="87"/>
      <c r="J394" s="87"/>
      <c r="L394" s="87"/>
      <c r="M394" s="87"/>
      <c r="O394" s="87"/>
      <c r="P394" s="87"/>
      <c r="Q394" s="87"/>
      <c r="R394" s="87"/>
      <c r="S394" s="140"/>
      <c r="T394" s="140"/>
      <c r="W394" s="140"/>
    </row>
    <row r="395" spans="5:23" ht="12.75">
      <c r="E395" s="87"/>
      <c r="F395" s="87"/>
      <c r="G395" s="140"/>
      <c r="I395" s="87"/>
      <c r="J395" s="87"/>
      <c r="L395" s="87"/>
      <c r="M395" s="87"/>
      <c r="O395" s="87"/>
      <c r="P395" s="87"/>
      <c r="Q395" s="87"/>
      <c r="R395" s="87"/>
      <c r="S395" s="140"/>
      <c r="T395" s="140"/>
      <c r="W395" s="140"/>
    </row>
    <row r="396" spans="5:23" ht="12.75">
      <c r="E396" s="87"/>
      <c r="F396" s="87"/>
      <c r="G396" s="140"/>
      <c r="I396" s="87"/>
      <c r="J396" s="87"/>
      <c r="L396" s="87"/>
      <c r="M396" s="87"/>
      <c r="O396" s="87"/>
      <c r="P396" s="87"/>
      <c r="Q396" s="87"/>
      <c r="R396" s="87"/>
      <c r="S396" s="140"/>
      <c r="T396" s="140"/>
      <c r="W396" s="140"/>
    </row>
    <row r="397" spans="5:23" ht="12.75">
      <c r="E397" s="87"/>
      <c r="F397" s="87"/>
      <c r="G397" s="140"/>
      <c r="I397" s="87"/>
      <c r="J397" s="87"/>
      <c r="L397" s="87"/>
      <c r="M397" s="87"/>
      <c r="O397" s="87"/>
      <c r="P397" s="87"/>
      <c r="Q397" s="87"/>
      <c r="R397" s="87"/>
      <c r="S397" s="140"/>
      <c r="T397" s="140"/>
      <c r="W397" s="140"/>
    </row>
    <row r="398" spans="5:23" ht="12.75">
      <c r="E398" s="87"/>
      <c r="F398" s="87"/>
      <c r="G398" s="140"/>
      <c r="I398" s="87"/>
      <c r="J398" s="87"/>
      <c r="L398" s="87"/>
      <c r="M398" s="87"/>
      <c r="O398" s="87"/>
      <c r="P398" s="87"/>
      <c r="Q398" s="87"/>
      <c r="R398" s="87"/>
      <c r="S398" s="140"/>
      <c r="T398" s="140"/>
      <c r="W398" s="140"/>
    </row>
    <row r="399" spans="5:23" ht="12.75">
      <c r="E399" s="87"/>
      <c r="F399" s="87"/>
      <c r="G399" s="140"/>
      <c r="I399" s="87"/>
      <c r="J399" s="87"/>
      <c r="L399" s="87"/>
      <c r="M399" s="87"/>
      <c r="O399" s="87"/>
      <c r="P399" s="87"/>
      <c r="Q399" s="87"/>
      <c r="R399" s="87"/>
      <c r="S399" s="140"/>
      <c r="T399" s="140"/>
      <c r="W399" s="140"/>
    </row>
    <row r="400" spans="5:23" ht="12.75">
      <c r="E400" s="87"/>
      <c r="F400" s="87"/>
      <c r="G400" s="140"/>
      <c r="I400" s="87"/>
      <c r="J400" s="87"/>
      <c r="L400" s="87"/>
      <c r="M400" s="87"/>
      <c r="O400" s="87"/>
      <c r="P400" s="87"/>
      <c r="Q400" s="87"/>
      <c r="R400" s="87"/>
      <c r="S400" s="140"/>
      <c r="T400" s="140"/>
      <c r="W400" s="140"/>
    </row>
    <row r="401" spans="5:23" ht="12.75">
      <c r="E401" s="87"/>
      <c r="F401" s="87"/>
      <c r="G401" s="140"/>
      <c r="I401" s="87"/>
      <c r="J401" s="87"/>
      <c r="L401" s="87"/>
      <c r="M401" s="87"/>
      <c r="O401" s="87"/>
      <c r="P401" s="87"/>
      <c r="Q401" s="87"/>
      <c r="R401" s="87"/>
      <c r="S401" s="140"/>
      <c r="T401" s="140"/>
      <c r="W401" s="140"/>
    </row>
    <row r="402" spans="5:23" ht="12.75">
      <c r="E402" s="87"/>
      <c r="F402" s="87"/>
      <c r="G402" s="140"/>
      <c r="I402" s="87"/>
      <c r="J402" s="87"/>
      <c r="L402" s="87"/>
      <c r="M402" s="87"/>
      <c r="O402" s="87"/>
      <c r="P402" s="87"/>
      <c r="Q402" s="87"/>
      <c r="R402" s="87"/>
      <c r="S402" s="140"/>
      <c r="T402" s="140"/>
      <c r="W402" s="140"/>
    </row>
    <row r="403" spans="5:23" ht="12.75">
      <c r="E403" s="87"/>
      <c r="F403" s="87"/>
      <c r="G403" s="140"/>
      <c r="I403" s="87"/>
      <c r="J403" s="87"/>
      <c r="L403" s="87"/>
      <c r="M403" s="87"/>
      <c r="O403" s="87"/>
      <c r="P403" s="87"/>
      <c r="Q403" s="87"/>
      <c r="R403" s="87"/>
      <c r="S403" s="140"/>
      <c r="T403" s="140"/>
      <c r="W403" s="140"/>
    </row>
    <row r="404" spans="5:23" ht="12.75">
      <c r="E404" s="87"/>
      <c r="F404" s="87"/>
      <c r="G404" s="140"/>
      <c r="I404" s="87"/>
      <c r="J404" s="87"/>
      <c r="L404" s="87"/>
      <c r="M404" s="87"/>
      <c r="O404" s="87"/>
      <c r="P404" s="87"/>
      <c r="Q404" s="87"/>
      <c r="R404" s="87"/>
      <c r="S404" s="140"/>
      <c r="T404" s="140"/>
      <c r="W404" s="140"/>
    </row>
    <row r="405" spans="5:23" ht="12.75">
      <c r="E405" s="87"/>
      <c r="F405" s="87"/>
      <c r="G405" s="140"/>
      <c r="I405" s="87"/>
      <c r="J405" s="87"/>
      <c r="L405" s="87"/>
      <c r="M405" s="87"/>
      <c r="O405" s="87"/>
      <c r="P405" s="87"/>
      <c r="Q405" s="87"/>
      <c r="R405" s="87"/>
      <c r="S405" s="140"/>
      <c r="T405" s="140"/>
      <c r="W405" s="140"/>
    </row>
    <row r="406" spans="5:23" ht="12.75">
      <c r="E406" s="87"/>
      <c r="F406" s="87"/>
      <c r="G406" s="140"/>
      <c r="I406" s="87"/>
      <c r="J406" s="87"/>
      <c r="L406" s="87"/>
      <c r="M406" s="87"/>
      <c r="O406" s="87"/>
      <c r="P406" s="87"/>
      <c r="Q406" s="87"/>
      <c r="R406" s="87"/>
      <c r="S406" s="140"/>
      <c r="T406" s="140"/>
      <c r="W406" s="140"/>
    </row>
    <row r="407" spans="5:23" ht="12.75">
      <c r="E407" s="87"/>
      <c r="F407" s="87"/>
      <c r="G407" s="140"/>
      <c r="I407" s="87"/>
      <c r="J407" s="87"/>
      <c r="L407" s="87"/>
      <c r="M407" s="87"/>
      <c r="O407" s="87"/>
      <c r="P407" s="87"/>
      <c r="Q407" s="87"/>
      <c r="R407" s="87"/>
      <c r="S407" s="140"/>
      <c r="T407" s="140"/>
      <c r="W407" s="140"/>
    </row>
    <row r="408" spans="5:23" ht="12.75">
      <c r="E408" s="87"/>
      <c r="F408" s="87"/>
      <c r="G408" s="140"/>
      <c r="I408" s="87"/>
      <c r="J408" s="87"/>
      <c r="L408" s="87"/>
      <c r="M408" s="87"/>
      <c r="O408" s="87"/>
      <c r="P408" s="87"/>
      <c r="Q408" s="87"/>
      <c r="R408" s="87"/>
      <c r="S408" s="140"/>
      <c r="T408" s="140"/>
      <c r="W408" s="140"/>
    </row>
    <row r="409" spans="5:23" ht="12.75">
      <c r="E409" s="87"/>
      <c r="F409" s="87"/>
      <c r="G409" s="140"/>
      <c r="I409" s="87"/>
      <c r="J409" s="87"/>
      <c r="L409" s="87"/>
      <c r="M409" s="87"/>
      <c r="O409" s="87"/>
      <c r="P409" s="87"/>
      <c r="Q409" s="87"/>
      <c r="R409" s="87"/>
      <c r="S409" s="140"/>
      <c r="T409" s="140"/>
      <c r="W409" s="140"/>
    </row>
    <row r="410" spans="5:23" ht="12.75">
      <c r="E410" s="87"/>
      <c r="F410" s="87"/>
      <c r="G410" s="140"/>
      <c r="I410" s="87"/>
      <c r="J410" s="87"/>
      <c r="L410" s="87"/>
      <c r="M410" s="87"/>
      <c r="O410" s="87"/>
      <c r="P410" s="87"/>
      <c r="Q410" s="87"/>
      <c r="R410" s="87"/>
      <c r="S410" s="140"/>
      <c r="T410" s="140"/>
      <c r="W410" s="140"/>
    </row>
    <row r="411" spans="5:23" ht="12.75">
      <c r="E411" s="87"/>
      <c r="F411" s="87"/>
      <c r="G411" s="140"/>
      <c r="I411" s="87"/>
      <c r="J411" s="87"/>
      <c r="L411" s="87"/>
      <c r="M411" s="87"/>
      <c r="O411" s="87"/>
      <c r="P411" s="87"/>
      <c r="Q411" s="87"/>
      <c r="R411" s="87"/>
      <c r="S411" s="140"/>
      <c r="T411" s="140"/>
      <c r="W411" s="140"/>
    </row>
    <row r="412" spans="5:23" ht="12.75">
      <c r="E412" s="87"/>
      <c r="F412" s="87"/>
      <c r="G412" s="140"/>
      <c r="I412" s="87"/>
      <c r="J412" s="87"/>
      <c r="L412" s="87"/>
      <c r="M412" s="87"/>
      <c r="O412" s="87"/>
      <c r="P412" s="87"/>
      <c r="Q412" s="87"/>
      <c r="R412" s="87"/>
      <c r="S412" s="140"/>
      <c r="T412" s="140"/>
      <c r="W412" s="140"/>
    </row>
    <row r="413" spans="5:23" ht="12.75">
      <c r="E413" s="87"/>
      <c r="F413" s="87"/>
      <c r="G413" s="140"/>
      <c r="I413" s="87"/>
      <c r="J413" s="87"/>
      <c r="L413" s="87"/>
      <c r="M413" s="87"/>
      <c r="O413" s="87"/>
      <c r="P413" s="87"/>
      <c r="Q413" s="87"/>
      <c r="R413" s="87"/>
      <c r="S413" s="140"/>
      <c r="T413" s="140"/>
      <c r="W413" s="140"/>
    </row>
    <row r="414" spans="7:23" ht="12.75">
      <c r="G414" s="140"/>
      <c r="S414" s="140"/>
      <c r="T414" s="140"/>
      <c r="W414" s="140"/>
    </row>
    <row r="415" spans="7:23" ht="12.75">
      <c r="G415" s="140"/>
      <c r="S415" s="140"/>
      <c r="T415" s="140"/>
      <c r="W415" s="140"/>
    </row>
    <row r="416" spans="7:23" ht="12.75">
      <c r="G416" s="140"/>
      <c r="S416" s="140"/>
      <c r="T416" s="140"/>
      <c r="W416" s="140"/>
    </row>
    <row r="417" spans="7:23" ht="12.75">
      <c r="G417" s="140"/>
      <c r="S417" s="140"/>
      <c r="T417" s="140"/>
      <c r="W417" s="140"/>
    </row>
    <row r="418" spans="7:23" ht="12.75">
      <c r="G418" s="140"/>
      <c r="S418" s="140"/>
      <c r="T418" s="140"/>
      <c r="W418" s="140"/>
    </row>
    <row r="419" spans="7:23" ht="12.75">
      <c r="G419" s="140"/>
      <c r="S419" s="140"/>
      <c r="T419" s="140"/>
      <c r="W419" s="140"/>
    </row>
    <row r="420" spans="7:23" ht="12.75">
      <c r="G420" s="140"/>
      <c r="S420" s="140"/>
      <c r="T420" s="140"/>
      <c r="W420" s="140"/>
    </row>
    <row r="421" spans="7:23" ht="12.75">
      <c r="G421" s="140"/>
      <c r="S421" s="140"/>
      <c r="T421" s="140"/>
      <c r="W421" s="140"/>
    </row>
    <row r="422" spans="7:23" ht="12.75">
      <c r="G422" s="140"/>
      <c r="S422" s="140"/>
      <c r="T422" s="140"/>
      <c r="W422" s="140"/>
    </row>
    <row r="423" spans="7:23" ht="12.75">
      <c r="G423" s="140"/>
      <c r="S423" s="140"/>
      <c r="T423" s="140"/>
      <c r="W423" s="140"/>
    </row>
    <row r="424" spans="7:23" ht="12.75">
      <c r="G424" s="140"/>
      <c r="S424" s="140"/>
      <c r="T424" s="140"/>
      <c r="W424" s="140"/>
    </row>
    <row r="425" spans="7:23" ht="12.75">
      <c r="G425" s="140"/>
      <c r="S425" s="140"/>
      <c r="T425" s="140"/>
      <c r="W425" s="140"/>
    </row>
    <row r="426" spans="7:23" ht="12.75">
      <c r="G426" s="140"/>
      <c r="S426" s="140"/>
      <c r="T426" s="140"/>
      <c r="W426" s="140"/>
    </row>
    <row r="427" spans="7:23" ht="12.75">
      <c r="G427" s="140"/>
      <c r="S427" s="140"/>
      <c r="T427" s="140"/>
      <c r="W427" s="140"/>
    </row>
    <row r="428" spans="7:23" ht="12.75">
      <c r="G428" s="140"/>
      <c r="S428" s="140"/>
      <c r="T428" s="140"/>
      <c r="W428" s="140"/>
    </row>
    <row r="429" spans="7:23" ht="12.75">
      <c r="G429" s="140"/>
      <c r="S429" s="140"/>
      <c r="T429" s="140"/>
      <c r="W429" s="140"/>
    </row>
    <row r="430" spans="7:23" ht="12.75">
      <c r="G430" s="140"/>
      <c r="S430" s="140"/>
      <c r="T430" s="140"/>
      <c r="W430" s="140"/>
    </row>
    <row r="431" spans="7:23" ht="12.75">
      <c r="G431" s="140"/>
      <c r="S431" s="140"/>
      <c r="T431" s="140"/>
      <c r="W431" s="140"/>
    </row>
    <row r="432" spans="7:23" ht="12.75">
      <c r="G432" s="140"/>
      <c r="S432" s="140"/>
      <c r="T432" s="140"/>
      <c r="W432" s="140"/>
    </row>
    <row r="433" spans="7:23" ht="12.75">
      <c r="G433" s="140"/>
      <c r="S433" s="140"/>
      <c r="T433" s="140"/>
      <c r="W433" s="140"/>
    </row>
    <row r="434" spans="7:23" ht="12.75">
      <c r="G434" s="140"/>
      <c r="S434" s="140"/>
      <c r="T434" s="140"/>
      <c r="W434" s="140"/>
    </row>
    <row r="435" spans="7:23" ht="12.75">
      <c r="G435" s="140"/>
      <c r="S435" s="140"/>
      <c r="T435" s="140"/>
      <c r="W435" s="140"/>
    </row>
    <row r="436" spans="7:23" ht="12.75">
      <c r="G436" s="140"/>
      <c r="S436" s="140"/>
      <c r="T436" s="140"/>
      <c r="W436" s="140"/>
    </row>
    <row r="437" spans="7:23" ht="12.75">
      <c r="G437" s="140"/>
      <c r="S437" s="140"/>
      <c r="T437" s="140"/>
      <c r="W437" s="140"/>
    </row>
    <row r="438" spans="7:23" ht="12.75">
      <c r="G438" s="140"/>
      <c r="S438" s="140"/>
      <c r="T438" s="140"/>
      <c r="W438" s="140"/>
    </row>
    <row r="439" spans="7:23" ht="12.75">
      <c r="G439" s="140"/>
      <c r="S439" s="140"/>
      <c r="T439" s="140"/>
      <c r="W439" s="140"/>
    </row>
    <row r="440" spans="7:23" ht="12.75">
      <c r="G440" s="140"/>
      <c r="S440" s="140"/>
      <c r="T440" s="140"/>
      <c r="W440" s="140"/>
    </row>
    <row r="441" spans="7:23" ht="12.75">
      <c r="G441" s="140"/>
      <c r="S441" s="140"/>
      <c r="T441" s="140"/>
      <c r="W441" s="140"/>
    </row>
    <row r="442" spans="7:23" ht="12.75">
      <c r="G442" s="140"/>
      <c r="S442" s="140"/>
      <c r="T442" s="140"/>
      <c r="W442" s="140"/>
    </row>
    <row r="443" spans="7:23" ht="12.75">
      <c r="G443" s="140"/>
      <c r="S443" s="140"/>
      <c r="T443" s="140"/>
      <c r="W443" s="140"/>
    </row>
    <row r="444" spans="7:23" ht="12.75">
      <c r="G444" s="140"/>
      <c r="S444" s="140"/>
      <c r="T444" s="140"/>
      <c r="W444" s="140"/>
    </row>
    <row r="445" spans="7:23" ht="12.75">
      <c r="G445" s="140"/>
      <c r="S445" s="140"/>
      <c r="T445" s="140"/>
      <c r="W445" s="140"/>
    </row>
    <row r="446" spans="7:23" ht="12.75">
      <c r="G446" s="140"/>
      <c r="S446" s="140"/>
      <c r="T446" s="140"/>
      <c r="W446" s="140"/>
    </row>
    <row r="447" spans="7:23" ht="12.75">
      <c r="G447" s="140"/>
      <c r="S447" s="140"/>
      <c r="T447" s="140"/>
      <c r="W447" s="140"/>
    </row>
    <row r="448" spans="7:23" ht="12.75">
      <c r="G448" s="140"/>
      <c r="S448" s="140"/>
      <c r="T448" s="140"/>
      <c r="W448" s="140"/>
    </row>
    <row r="449" spans="7:23" ht="12.75">
      <c r="G449" s="140"/>
      <c r="S449" s="140"/>
      <c r="T449" s="140"/>
      <c r="W449" s="140"/>
    </row>
    <row r="450" spans="7:23" ht="12.75">
      <c r="G450" s="140"/>
      <c r="S450" s="140"/>
      <c r="T450" s="140"/>
      <c r="W450" s="140"/>
    </row>
    <row r="451" spans="7:23" ht="12.75">
      <c r="G451" s="140"/>
      <c r="S451" s="140"/>
      <c r="T451" s="140"/>
      <c r="W451" s="140"/>
    </row>
    <row r="452" spans="7:23" ht="12.75">
      <c r="G452" s="140"/>
      <c r="S452" s="140"/>
      <c r="T452" s="140"/>
      <c r="W452" s="140"/>
    </row>
    <row r="453" spans="7:23" ht="12.75">
      <c r="G453" s="140"/>
      <c r="S453" s="140"/>
      <c r="T453" s="140"/>
      <c r="W453" s="140"/>
    </row>
    <row r="454" spans="7:23" ht="12.75">
      <c r="G454" s="140"/>
      <c r="S454" s="140"/>
      <c r="T454" s="140"/>
      <c r="W454" s="140"/>
    </row>
    <row r="455" spans="7:23" ht="12.75">
      <c r="G455" s="140"/>
      <c r="S455" s="140"/>
      <c r="T455" s="140"/>
      <c r="W455" s="140"/>
    </row>
    <row r="456" spans="7:23" ht="12.75">
      <c r="G456" s="140"/>
      <c r="S456" s="140"/>
      <c r="T456" s="140"/>
      <c r="W456" s="140"/>
    </row>
    <row r="457" spans="7:23" ht="12.75">
      <c r="G457" s="140"/>
      <c r="S457" s="140"/>
      <c r="T457" s="140"/>
      <c r="W457" s="140"/>
    </row>
    <row r="458" spans="7:23" ht="12.75">
      <c r="G458" s="140"/>
      <c r="S458" s="140"/>
      <c r="T458" s="140"/>
      <c r="W458" s="140"/>
    </row>
    <row r="459" spans="7:23" ht="12.75">
      <c r="G459" s="140"/>
      <c r="S459" s="140"/>
      <c r="T459" s="140"/>
      <c r="W459" s="140"/>
    </row>
    <row r="460" spans="7:23" ht="12.75">
      <c r="G460" s="140"/>
      <c r="S460" s="140"/>
      <c r="T460" s="140"/>
      <c r="W460" s="140"/>
    </row>
    <row r="461" spans="7:23" ht="12.75">
      <c r="G461" s="140"/>
      <c r="S461" s="140"/>
      <c r="T461" s="140"/>
      <c r="W461" s="140"/>
    </row>
    <row r="462" spans="7:23" ht="12.75">
      <c r="G462" s="140"/>
      <c r="S462" s="140"/>
      <c r="T462" s="140"/>
      <c r="W462" s="140"/>
    </row>
    <row r="463" spans="7:23" ht="12.75">
      <c r="G463" s="140"/>
      <c r="S463" s="140"/>
      <c r="T463" s="140"/>
      <c r="W463" s="140"/>
    </row>
    <row r="464" spans="7:23" ht="12.75">
      <c r="G464" s="140"/>
      <c r="S464" s="140"/>
      <c r="T464" s="140"/>
      <c r="W464" s="140"/>
    </row>
    <row r="465" spans="7:23" ht="12.75">
      <c r="G465" s="140"/>
      <c r="S465" s="140"/>
      <c r="T465" s="140"/>
      <c r="W465" s="140"/>
    </row>
    <row r="466" spans="7:23" ht="12.75">
      <c r="G466" s="140"/>
      <c r="S466" s="140"/>
      <c r="T466" s="140"/>
      <c r="W466" s="140"/>
    </row>
    <row r="467" spans="7:23" ht="12.75">
      <c r="G467" s="140"/>
      <c r="S467" s="140"/>
      <c r="T467" s="140"/>
      <c r="W467" s="140"/>
    </row>
    <row r="468" spans="7:23" ht="12.75">
      <c r="G468" s="140"/>
      <c r="S468" s="140"/>
      <c r="T468" s="140"/>
      <c r="W468" s="140"/>
    </row>
    <row r="469" spans="7:23" ht="12.75">
      <c r="G469" s="140"/>
      <c r="S469" s="140"/>
      <c r="T469" s="140"/>
      <c r="W469" s="140"/>
    </row>
    <row r="470" spans="7:23" ht="12.75">
      <c r="G470" s="140"/>
      <c r="S470" s="140"/>
      <c r="T470" s="140"/>
      <c r="W470" s="140"/>
    </row>
    <row r="471" spans="7:23" ht="12.75">
      <c r="G471" s="140"/>
      <c r="S471" s="140"/>
      <c r="T471" s="140"/>
      <c r="W471" s="140"/>
    </row>
    <row r="472" spans="7:23" ht="12.75">
      <c r="G472" s="140"/>
      <c r="S472" s="140"/>
      <c r="T472" s="140"/>
      <c r="W472" s="140"/>
    </row>
    <row r="473" spans="7:23" ht="12.75">
      <c r="G473" s="140"/>
      <c r="S473" s="140"/>
      <c r="T473" s="140"/>
      <c r="W473" s="140"/>
    </row>
    <row r="474" spans="7:23" ht="12.75">
      <c r="G474" s="140"/>
      <c r="S474" s="140"/>
      <c r="T474" s="140"/>
      <c r="W474" s="140"/>
    </row>
    <row r="475" spans="7:23" ht="12.75">
      <c r="G475" s="140"/>
      <c r="S475" s="140"/>
      <c r="T475" s="140"/>
      <c r="W475" s="140"/>
    </row>
    <row r="476" spans="7:23" ht="12.75">
      <c r="G476" s="140"/>
      <c r="S476" s="140"/>
      <c r="T476" s="140"/>
      <c r="W476" s="140"/>
    </row>
    <row r="477" spans="7:23" ht="12.75">
      <c r="G477" s="140"/>
      <c r="S477" s="140"/>
      <c r="T477" s="140"/>
      <c r="W477" s="140"/>
    </row>
    <row r="478" spans="7:23" ht="12.75">
      <c r="G478" s="140"/>
      <c r="S478" s="140"/>
      <c r="T478" s="140"/>
      <c r="W478" s="140"/>
    </row>
    <row r="479" spans="7:23" ht="12.75">
      <c r="G479" s="140"/>
      <c r="S479" s="140"/>
      <c r="T479" s="140"/>
      <c r="W479" s="140"/>
    </row>
    <row r="480" spans="7:23" ht="12.75">
      <c r="G480" s="140"/>
      <c r="S480" s="140"/>
      <c r="T480" s="140"/>
      <c r="W480" s="140"/>
    </row>
    <row r="481" spans="7:23" ht="12.75">
      <c r="G481" s="140"/>
      <c r="S481" s="140"/>
      <c r="T481" s="140"/>
      <c r="W481" s="140"/>
    </row>
    <row r="482" spans="7:23" ht="12.75">
      <c r="G482" s="140"/>
      <c r="S482" s="140"/>
      <c r="T482" s="140"/>
      <c r="W482" s="140"/>
    </row>
    <row r="483" spans="7:23" ht="12.75">
      <c r="G483" s="140"/>
      <c r="S483" s="140"/>
      <c r="T483" s="140"/>
      <c r="W483" s="140"/>
    </row>
    <row r="484" spans="7:23" ht="12.75">
      <c r="G484" s="140"/>
      <c r="S484" s="140"/>
      <c r="T484" s="140"/>
      <c r="W484" s="140"/>
    </row>
    <row r="485" spans="7:23" ht="12.75">
      <c r="G485" s="140"/>
      <c r="S485" s="140"/>
      <c r="T485" s="140"/>
      <c r="W485" s="140"/>
    </row>
    <row r="486" spans="7:23" ht="12.75">
      <c r="G486" s="140"/>
      <c r="S486" s="140"/>
      <c r="T486" s="140"/>
      <c r="W486" s="140"/>
    </row>
    <row r="487" spans="7:23" ht="12.75">
      <c r="G487" s="140"/>
      <c r="S487" s="140"/>
      <c r="T487" s="140"/>
      <c r="W487" s="140"/>
    </row>
    <row r="488" spans="7:23" ht="12.75">
      <c r="G488" s="140"/>
      <c r="S488" s="140"/>
      <c r="T488" s="140"/>
      <c r="W488" s="140"/>
    </row>
    <row r="489" spans="7:23" ht="12.75">
      <c r="G489" s="140"/>
      <c r="S489" s="140"/>
      <c r="T489" s="140"/>
      <c r="W489" s="140"/>
    </row>
    <row r="490" spans="7:23" ht="12.75">
      <c r="G490" s="140"/>
      <c r="S490" s="140"/>
      <c r="T490" s="140"/>
      <c r="W490" s="140"/>
    </row>
    <row r="491" spans="7:23" ht="12.75">
      <c r="G491" s="140"/>
      <c r="S491" s="140"/>
      <c r="T491" s="140"/>
      <c r="W491" s="140"/>
    </row>
    <row r="492" spans="7:23" ht="12.75">
      <c r="G492" s="140"/>
      <c r="S492" s="140"/>
      <c r="T492" s="140"/>
      <c r="W492" s="140"/>
    </row>
    <row r="493" spans="7:23" ht="12.75">
      <c r="G493" s="140"/>
      <c r="S493" s="140"/>
      <c r="T493" s="140"/>
      <c r="W493" s="140"/>
    </row>
    <row r="494" spans="7:23" ht="12.75">
      <c r="G494" s="140"/>
      <c r="S494" s="140"/>
      <c r="T494" s="140"/>
      <c r="W494" s="140"/>
    </row>
    <row r="495" spans="7:23" ht="12.75">
      <c r="G495" s="140"/>
      <c r="S495" s="140"/>
      <c r="T495" s="140"/>
      <c r="W495" s="140"/>
    </row>
    <row r="496" spans="7:23" ht="12.75">
      <c r="G496" s="140"/>
      <c r="S496" s="140"/>
      <c r="T496" s="140"/>
      <c r="W496" s="140"/>
    </row>
    <row r="497" spans="7:23" ht="12.75">
      <c r="G497" s="140"/>
      <c r="S497" s="140"/>
      <c r="T497" s="140"/>
      <c r="W497" s="140"/>
    </row>
    <row r="498" spans="7:23" ht="12.75">
      <c r="G498" s="140"/>
      <c r="S498" s="140"/>
      <c r="T498" s="140"/>
      <c r="W498" s="140"/>
    </row>
    <row r="499" spans="7:23" ht="12.75">
      <c r="G499" s="140"/>
      <c r="S499" s="140"/>
      <c r="T499" s="140"/>
      <c r="W499" s="140"/>
    </row>
    <row r="500" spans="7:23" ht="12.75">
      <c r="G500" s="140"/>
      <c r="S500" s="140"/>
      <c r="T500" s="140"/>
      <c r="W500" s="140"/>
    </row>
    <row r="501" spans="7:23" ht="12.75">
      <c r="G501" s="140"/>
      <c r="S501" s="140"/>
      <c r="T501" s="140"/>
      <c r="W501" s="140"/>
    </row>
    <row r="502" spans="7:23" ht="12.75">
      <c r="G502" s="140"/>
      <c r="S502" s="140"/>
      <c r="T502" s="140"/>
      <c r="W502" s="140"/>
    </row>
    <row r="503" spans="7:23" ht="12.75">
      <c r="G503" s="140"/>
      <c r="S503" s="140"/>
      <c r="T503" s="140"/>
      <c r="W503" s="140"/>
    </row>
    <row r="504" spans="7:23" ht="12.75">
      <c r="G504" s="140"/>
      <c r="S504" s="140"/>
      <c r="T504" s="140"/>
      <c r="W504" s="140"/>
    </row>
    <row r="505" spans="7:23" ht="12.75">
      <c r="G505" s="140"/>
      <c r="S505" s="140"/>
      <c r="T505" s="140"/>
      <c r="W505" s="140"/>
    </row>
    <row r="506" spans="7:23" ht="12.75">
      <c r="G506" s="140"/>
      <c r="S506" s="140"/>
      <c r="T506" s="140"/>
      <c r="W506" s="140"/>
    </row>
    <row r="507" spans="7:23" ht="12.75">
      <c r="G507" s="140"/>
      <c r="S507" s="140"/>
      <c r="T507" s="140"/>
      <c r="W507" s="140"/>
    </row>
    <row r="508" spans="7:23" ht="12.75">
      <c r="G508" s="140"/>
      <c r="S508" s="140"/>
      <c r="T508" s="140"/>
      <c r="W508" s="140"/>
    </row>
    <row r="509" spans="7:23" ht="12.75">
      <c r="G509" s="140"/>
      <c r="S509" s="140"/>
      <c r="T509" s="140"/>
      <c r="W509" s="140"/>
    </row>
    <row r="510" spans="7:23" ht="12.75">
      <c r="G510" s="140"/>
      <c r="S510" s="140"/>
      <c r="T510" s="140"/>
      <c r="W510" s="140"/>
    </row>
    <row r="511" spans="7:23" ht="12.75">
      <c r="G511" s="140"/>
      <c r="S511" s="140"/>
      <c r="T511" s="140"/>
      <c r="W511" s="140"/>
    </row>
    <row r="512" spans="7:23" ht="12.75">
      <c r="G512" s="140"/>
      <c r="S512" s="140"/>
      <c r="T512" s="140"/>
      <c r="W512" s="140"/>
    </row>
    <row r="513" spans="7:23" ht="12.75">
      <c r="G513" s="140"/>
      <c r="S513" s="140"/>
      <c r="T513" s="140"/>
      <c r="W513" s="140"/>
    </row>
    <row r="514" spans="7:23" ht="12.75">
      <c r="G514" s="140"/>
      <c r="S514" s="140"/>
      <c r="T514" s="140"/>
      <c r="W514" s="140"/>
    </row>
    <row r="515" spans="7:23" ht="12.75">
      <c r="G515" s="140"/>
      <c r="S515" s="140"/>
      <c r="T515" s="140"/>
      <c r="W515" s="140"/>
    </row>
    <row r="516" spans="7:23" ht="12.75">
      <c r="G516" s="140"/>
      <c r="S516" s="140"/>
      <c r="T516" s="140"/>
      <c r="W516" s="140"/>
    </row>
    <row r="517" spans="7:23" ht="12.75">
      <c r="G517" s="140"/>
      <c r="S517" s="140"/>
      <c r="T517" s="140"/>
      <c r="W517" s="140"/>
    </row>
    <row r="518" spans="7:23" ht="12.75">
      <c r="G518" s="140"/>
      <c r="S518" s="140"/>
      <c r="T518" s="140"/>
      <c r="W518" s="140"/>
    </row>
    <row r="519" spans="7:23" ht="12.75">
      <c r="G519" s="140"/>
      <c r="S519" s="140"/>
      <c r="T519" s="140"/>
      <c r="W519" s="140"/>
    </row>
    <row r="520" spans="7:23" ht="12.75">
      <c r="G520" s="140"/>
      <c r="S520" s="140"/>
      <c r="T520" s="140"/>
      <c r="W520" s="140"/>
    </row>
    <row r="521" spans="7:23" ht="12.75">
      <c r="G521" s="140"/>
      <c r="S521" s="140"/>
      <c r="T521" s="140"/>
      <c r="W521" s="140"/>
    </row>
    <row r="522" spans="7:23" ht="12.75">
      <c r="G522" s="140"/>
      <c r="S522" s="140"/>
      <c r="T522" s="140"/>
      <c r="W522" s="140"/>
    </row>
    <row r="523" spans="7:23" ht="12.75">
      <c r="G523" s="140"/>
      <c r="S523" s="140"/>
      <c r="T523" s="140"/>
      <c r="W523" s="140"/>
    </row>
    <row r="524" spans="7:23" ht="12.75">
      <c r="G524" s="140"/>
      <c r="S524" s="140"/>
      <c r="T524" s="140"/>
      <c r="W524" s="140"/>
    </row>
    <row r="525" spans="7:23" ht="12.75">
      <c r="G525" s="140"/>
      <c r="S525" s="140"/>
      <c r="T525" s="140"/>
      <c r="W525" s="140"/>
    </row>
    <row r="526" spans="7:23" ht="12.75">
      <c r="G526" s="140"/>
      <c r="S526" s="140"/>
      <c r="T526" s="140"/>
      <c r="W526" s="140"/>
    </row>
    <row r="527" spans="7:23" ht="12.75">
      <c r="G527" s="140"/>
      <c r="S527" s="140"/>
      <c r="T527" s="140"/>
      <c r="W527" s="140"/>
    </row>
    <row r="528" spans="7:23" ht="12.75">
      <c r="G528" s="140"/>
      <c r="S528" s="140"/>
      <c r="T528" s="140"/>
      <c r="W528" s="140"/>
    </row>
    <row r="529" spans="7:23" ht="12.75">
      <c r="G529" s="140"/>
      <c r="S529" s="140"/>
      <c r="T529" s="140"/>
      <c r="W529" s="140"/>
    </row>
    <row r="530" spans="7:23" ht="12.75">
      <c r="G530" s="140"/>
      <c r="S530" s="140"/>
      <c r="T530" s="140"/>
      <c r="W530" s="140"/>
    </row>
    <row r="531" spans="7:23" ht="12.75">
      <c r="G531" s="140"/>
      <c r="S531" s="140"/>
      <c r="T531" s="140"/>
      <c r="W531" s="140"/>
    </row>
    <row r="532" spans="7:23" ht="12.75">
      <c r="G532" s="140"/>
      <c r="S532" s="140"/>
      <c r="T532" s="140"/>
      <c r="W532" s="140"/>
    </row>
    <row r="533" spans="7:23" ht="12.75">
      <c r="G533" s="140"/>
      <c r="S533" s="140"/>
      <c r="T533" s="140"/>
      <c r="W533" s="140"/>
    </row>
    <row r="534" spans="7:23" ht="12.75">
      <c r="G534" s="140"/>
      <c r="S534" s="140"/>
      <c r="T534" s="140"/>
      <c r="W534" s="140"/>
    </row>
    <row r="535" spans="7:23" ht="12.75">
      <c r="G535" s="140"/>
      <c r="S535" s="140"/>
      <c r="T535" s="140"/>
      <c r="W535" s="140"/>
    </row>
    <row r="536" spans="7:23" ht="12.75">
      <c r="G536" s="140"/>
      <c r="S536" s="140"/>
      <c r="T536" s="140"/>
      <c r="W536" s="140"/>
    </row>
    <row r="537" spans="7:23" ht="12.75">
      <c r="G537" s="140"/>
      <c r="S537" s="140"/>
      <c r="T537" s="140"/>
      <c r="W537" s="140"/>
    </row>
    <row r="538" spans="7:23" ht="12.75">
      <c r="G538" s="140"/>
      <c r="S538" s="140"/>
      <c r="T538" s="140"/>
      <c r="W538" s="140"/>
    </row>
    <row r="539" spans="7:23" ht="12.75">
      <c r="G539" s="140"/>
      <c r="S539" s="140"/>
      <c r="T539" s="140"/>
      <c r="W539" s="140"/>
    </row>
    <row r="540" spans="7:23" ht="12.75">
      <c r="G540" s="140"/>
      <c r="S540" s="140"/>
      <c r="T540" s="140"/>
      <c r="W540" s="140"/>
    </row>
    <row r="541" spans="7:23" ht="12.75">
      <c r="G541" s="140"/>
      <c r="S541" s="140"/>
      <c r="T541" s="140"/>
      <c r="W541" s="140"/>
    </row>
    <row r="542" spans="7:23" ht="12.75">
      <c r="G542" s="140"/>
      <c r="S542" s="140"/>
      <c r="T542" s="140"/>
      <c r="W542" s="140"/>
    </row>
    <row r="543" spans="7:23" ht="12.75">
      <c r="G543" s="140"/>
      <c r="S543" s="140"/>
      <c r="T543" s="140"/>
      <c r="W543" s="140"/>
    </row>
    <row r="544" spans="7:23" ht="12.75">
      <c r="G544" s="140"/>
      <c r="S544" s="140"/>
      <c r="T544" s="140"/>
      <c r="W544" s="140"/>
    </row>
    <row r="545" spans="7:23" ht="12.75">
      <c r="G545" s="140"/>
      <c r="S545" s="140"/>
      <c r="T545" s="140"/>
      <c r="W545" s="140"/>
    </row>
    <row r="546" spans="7:23" ht="12.75">
      <c r="G546" s="140"/>
      <c r="S546" s="140"/>
      <c r="T546" s="140"/>
      <c r="W546" s="140"/>
    </row>
    <row r="547" spans="7:23" ht="12.75">
      <c r="G547" s="140"/>
      <c r="S547" s="140"/>
      <c r="T547" s="140"/>
      <c r="W547" s="140"/>
    </row>
    <row r="548" spans="7:23" ht="12.75">
      <c r="G548" s="140"/>
      <c r="S548" s="140"/>
      <c r="T548" s="140"/>
      <c r="W548" s="140"/>
    </row>
    <row r="549" spans="7:23" ht="12.75">
      <c r="G549" s="140"/>
      <c r="S549" s="140"/>
      <c r="T549" s="140"/>
      <c r="W549" s="140"/>
    </row>
    <row r="550" spans="7:23" ht="12.75">
      <c r="G550" s="140"/>
      <c r="S550" s="140"/>
      <c r="T550" s="140"/>
      <c r="W550" s="140"/>
    </row>
    <row r="551" spans="7:23" ht="12.75">
      <c r="G551" s="140"/>
      <c r="S551" s="140"/>
      <c r="T551" s="140"/>
      <c r="W551" s="140"/>
    </row>
    <row r="552" spans="7:23" ht="12.75">
      <c r="G552" s="140"/>
      <c r="S552" s="140"/>
      <c r="T552" s="140"/>
      <c r="W552" s="140"/>
    </row>
    <row r="553" spans="7:23" ht="12.75">
      <c r="G553" s="140"/>
      <c r="S553" s="140"/>
      <c r="T553" s="140"/>
      <c r="W553" s="140"/>
    </row>
    <row r="554" spans="7:23" ht="12.75">
      <c r="G554" s="140"/>
      <c r="S554" s="140"/>
      <c r="T554" s="140"/>
      <c r="W554" s="140"/>
    </row>
    <row r="555" spans="7:23" ht="12.75">
      <c r="G555" s="140"/>
      <c r="S555" s="140"/>
      <c r="T555" s="140"/>
      <c r="W555" s="140"/>
    </row>
    <row r="556" spans="7:23" ht="12.75">
      <c r="G556" s="140"/>
      <c r="S556" s="140"/>
      <c r="T556" s="140"/>
      <c r="W556" s="140"/>
    </row>
    <row r="557" spans="7:23" ht="12.75">
      <c r="G557" s="140"/>
      <c r="S557" s="140"/>
      <c r="T557" s="140"/>
      <c r="W557" s="140"/>
    </row>
    <row r="558" spans="7:23" ht="12.75">
      <c r="G558" s="140"/>
      <c r="S558" s="140"/>
      <c r="T558" s="140"/>
      <c r="W558" s="140"/>
    </row>
    <row r="559" spans="7:23" ht="12.75">
      <c r="G559" s="140"/>
      <c r="S559" s="140"/>
      <c r="T559" s="140"/>
      <c r="W559" s="140"/>
    </row>
    <row r="560" spans="7:23" ht="12.75">
      <c r="G560" s="140"/>
      <c r="S560" s="140"/>
      <c r="T560" s="140"/>
      <c r="W560" s="140"/>
    </row>
    <row r="561" spans="7:23" ht="12.75">
      <c r="G561" s="140"/>
      <c r="S561" s="140"/>
      <c r="T561" s="140"/>
      <c r="W561" s="140"/>
    </row>
    <row r="562" spans="7:23" ht="12.75">
      <c r="G562" s="140"/>
      <c r="S562" s="140"/>
      <c r="T562" s="140"/>
      <c r="W562" s="140"/>
    </row>
    <row r="563" spans="7:23" ht="12.75">
      <c r="G563" s="140"/>
      <c r="S563" s="140"/>
      <c r="T563" s="140"/>
      <c r="W563" s="140"/>
    </row>
    <row r="564" spans="7:23" ht="12.75">
      <c r="G564" s="140"/>
      <c r="S564" s="140"/>
      <c r="T564" s="140"/>
      <c r="W564" s="140"/>
    </row>
    <row r="565" spans="7:23" ht="12.75">
      <c r="G565" s="140"/>
      <c r="S565" s="140"/>
      <c r="T565" s="140"/>
      <c r="W565" s="140"/>
    </row>
    <row r="566" spans="7:23" ht="12.75">
      <c r="G566" s="140"/>
      <c r="S566" s="140"/>
      <c r="T566" s="140"/>
      <c r="W566" s="140"/>
    </row>
    <row r="567" spans="7:23" ht="12.75">
      <c r="G567" s="140"/>
      <c r="S567" s="140"/>
      <c r="T567" s="140"/>
      <c r="W567" s="140"/>
    </row>
    <row r="568" spans="7:23" ht="12.75">
      <c r="G568" s="140"/>
      <c r="S568" s="140"/>
      <c r="T568" s="140"/>
      <c r="W568" s="140"/>
    </row>
    <row r="569" spans="7:23" ht="12.75">
      <c r="G569" s="140"/>
      <c r="S569" s="140"/>
      <c r="T569" s="140"/>
      <c r="W569" s="140"/>
    </row>
    <row r="570" spans="7:23" ht="12.75">
      <c r="G570" s="140"/>
      <c r="S570" s="140"/>
      <c r="T570" s="140"/>
      <c r="W570" s="140"/>
    </row>
    <row r="571" spans="7:23" ht="12.75">
      <c r="G571" s="140"/>
      <c r="S571" s="140"/>
      <c r="T571" s="140"/>
      <c r="W571" s="140"/>
    </row>
    <row r="572" spans="7:23" ht="12.75">
      <c r="G572" s="140"/>
      <c r="S572" s="140"/>
      <c r="T572" s="140"/>
      <c r="W572" s="140"/>
    </row>
    <row r="573" spans="7:23" ht="12.75">
      <c r="G573" s="140"/>
      <c r="S573" s="140"/>
      <c r="T573" s="140"/>
      <c r="W573" s="140"/>
    </row>
    <row r="574" spans="7:23" ht="12.75">
      <c r="G574" s="140"/>
      <c r="S574" s="140"/>
      <c r="T574" s="140"/>
      <c r="W574" s="140"/>
    </row>
    <row r="575" spans="7:23" ht="12.75">
      <c r="G575" s="140"/>
      <c r="S575" s="140"/>
      <c r="T575" s="140"/>
      <c r="W575" s="140"/>
    </row>
    <row r="576" spans="7:23" ht="12.75">
      <c r="G576" s="140"/>
      <c r="S576" s="140"/>
      <c r="T576" s="140"/>
      <c r="W576" s="140"/>
    </row>
    <row r="577" spans="7:23" ht="12.75">
      <c r="G577" s="140"/>
      <c r="S577" s="140"/>
      <c r="T577" s="140"/>
      <c r="W577" s="140"/>
    </row>
    <row r="578" spans="7:23" ht="12.75">
      <c r="G578" s="140"/>
      <c r="S578" s="140"/>
      <c r="T578" s="140"/>
      <c r="W578" s="140"/>
    </row>
    <row r="579" spans="7:23" ht="12.75">
      <c r="G579" s="140"/>
      <c r="S579" s="140"/>
      <c r="T579" s="140"/>
      <c r="W579" s="140"/>
    </row>
    <row r="580" spans="7:23" ht="12.75">
      <c r="G580" s="140"/>
      <c r="S580" s="140"/>
      <c r="T580" s="140"/>
      <c r="W580" s="140"/>
    </row>
    <row r="581" spans="7:23" ht="12.75">
      <c r="G581" s="140"/>
      <c r="S581" s="140"/>
      <c r="T581" s="140"/>
      <c r="W581" s="140"/>
    </row>
    <row r="582" spans="7:23" ht="12.75">
      <c r="G582" s="140"/>
      <c r="S582" s="140"/>
      <c r="T582" s="140"/>
      <c r="W582" s="140"/>
    </row>
    <row r="583" spans="7:23" ht="12.75">
      <c r="G583" s="140"/>
      <c r="S583" s="140"/>
      <c r="T583" s="140"/>
      <c r="W583" s="140"/>
    </row>
    <row r="584" spans="7:23" ht="12.75">
      <c r="G584" s="140"/>
      <c r="S584" s="140"/>
      <c r="T584" s="140"/>
      <c r="W584" s="140"/>
    </row>
    <row r="585" spans="7:23" ht="12.75">
      <c r="G585" s="140"/>
      <c r="S585" s="140"/>
      <c r="T585" s="140"/>
      <c r="W585" s="140"/>
    </row>
    <row r="586" spans="7:23" ht="12.75">
      <c r="G586" s="140"/>
      <c r="S586" s="140"/>
      <c r="T586" s="140"/>
      <c r="W586" s="140"/>
    </row>
    <row r="587" spans="7:23" ht="12.75">
      <c r="G587" s="140"/>
      <c r="S587" s="140"/>
      <c r="T587" s="140"/>
      <c r="W587" s="140"/>
    </row>
    <row r="588" spans="7:23" ht="12.75">
      <c r="G588" s="140"/>
      <c r="S588" s="140"/>
      <c r="T588" s="140"/>
      <c r="W588" s="140"/>
    </row>
    <row r="589" spans="7:23" ht="12.75">
      <c r="G589" s="140"/>
      <c r="S589" s="140"/>
      <c r="T589" s="140"/>
      <c r="W589" s="140"/>
    </row>
    <row r="590" spans="7:23" ht="12.75">
      <c r="G590" s="140"/>
      <c r="S590" s="140"/>
      <c r="T590" s="140"/>
      <c r="W590" s="140"/>
    </row>
    <row r="591" spans="7:23" ht="12.75">
      <c r="G591" s="140"/>
      <c r="S591" s="140"/>
      <c r="T591" s="140"/>
      <c r="W591" s="140"/>
    </row>
    <row r="592" spans="7:23" ht="12.75">
      <c r="G592" s="140"/>
      <c r="S592" s="140"/>
      <c r="T592" s="140"/>
      <c r="W592" s="140"/>
    </row>
    <row r="593" spans="7:23" ht="12.75">
      <c r="G593" s="140"/>
      <c r="S593" s="140"/>
      <c r="T593" s="140"/>
      <c r="W593" s="140"/>
    </row>
    <row r="594" spans="7:23" ht="12.75">
      <c r="G594" s="140"/>
      <c r="S594" s="140"/>
      <c r="T594" s="140"/>
      <c r="W594" s="140"/>
    </row>
    <row r="595" spans="7:23" ht="12.75">
      <c r="G595" s="140"/>
      <c r="S595" s="140"/>
      <c r="T595" s="140"/>
      <c r="W595" s="140"/>
    </row>
    <row r="596" spans="7:23" ht="12.75">
      <c r="G596" s="140"/>
      <c r="S596" s="140"/>
      <c r="T596" s="140"/>
      <c r="W596" s="140"/>
    </row>
    <row r="597" spans="7:23" ht="12.75">
      <c r="G597" s="140"/>
      <c r="S597" s="140"/>
      <c r="T597" s="140"/>
      <c r="W597" s="140"/>
    </row>
    <row r="598" spans="7:23" ht="12.75">
      <c r="G598" s="140"/>
      <c r="S598" s="140"/>
      <c r="T598" s="140"/>
      <c r="W598" s="140"/>
    </row>
    <row r="599" spans="7:23" ht="12.75">
      <c r="G599" s="140"/>
      <c r="S599" s="140"/>
      <c r="T599" s="140"/>
      <c r="W599" s="140"/>
    </row>
    <row r="600" spans="7:23" ht="12.75">
      <c r="G600" s="140"/>
      <c r="S600" s="140"/>
      <c r="T600" s="140"/>
      <c r="W600" s="140"/>
    </row>
    <row r="601" spans="7:23" ht="12.75">
      <c r="G601" s="140"/>
      <c r="S601" s="140"/>
      <c r="T601" s="140"/>
      <c r="W601" s="140"/>
    </row>
    <row r="602" spans="7:23" ht="12.75">
      <c r="G602" s="140"/>
      <c r="S602" s="140"/>
      <c r="T602" s="140"/>
      <c r="W602" s="140"/>
    </row>
    <row r="603" spans="7:23" ht="12.75">
      <c r="G603" s="140"/>
      <c r="S603" s="140"/>
      <c r="T603" s="140"/>
      <c r="W603" s="140"/>
    </row>
    <row r="604" spans="7:23" ht="12.75">
      <c r="G604" s="140"/>
      <c r="S604" s="140"/>
      <c r="T604" s="140"/>
      <c r="W604" s="140"/>
    </row>
    <row r="605" spans="7:23" ht="12.75">
      <c r="G605" s="140"/>
      <c r="S605" s="140"/>
      <c r="T605" s="140"/>
      <c r="W605" s="140"/>
    </row>
    <row r="606" spans="7:23" ht="12.75">
      <c r="G606" s="140"/>
      <c r="S606" s="140"/>
      <c r="T606" s="140"/>
      <c r="W606" s="140"/>
    </row>
    <row r="607" spans="7:23" ht="12.75">
      <c r="G607" s="140"/>
      <c r="S607" s="140"/>
      <c r="T607" s="140"/>
      <c r="W607" s="140"/>
    </row>
    <row r="608" spans="7:23" ht="12.75">
      <c r="G608" s="140"/>
      <c r="S608" s="140"/>
      <c r="T608" s="140"/>
      <c r="W608" s="140"/>
    </row>
    <row r="609" spans="7:23" ht="12.75">
      <c r="G609" s="140"/>
      <c r="S609" s="140"/>
      <c r="T609" s="140"/>
      <c r="W609" s="140"/>
    </row>
    <row r="610" spans="7:23" ht="12.75">
      <c r="G610" s="140"/>
      <c r="S610" s="140"/>
      <c r="T610" s="140"/>
      <c r="W610" s="140"/>
    </row>
    <row r="611" spans="7:23" ht="12.75">
      <c r="G611" s="140"/>
      <c r="S611" s="140"/>
      <c r="T611" s="140"/>
      <c r="W611" s="140"/>
    </row>
    <row r="612" spans="7:23" ht="12.75">
      <c r="G612" s="140"/>
      <c r="S612" s="140"/>
      <c r="T612" s="140"/>
      <c r="W612" s="140"/>
    </row>
    <row r="613" spans="7:23" ht="12.75">
      <c r="G613" s="140"/>
      <c r="S613" s="140"/>
      <c r="T613" s="140"/>
      <c r="W613" s="140"/>
    </row>
    <row r="614" spans="7:23" ht="12.75">
      <c r="G614" s="140"/>
      <c r="S614" s="140"/>
      <c r="T614" s="140"/>
      <c r="W614" s="140"/>
    </row>
    <row r="615" spans="7:23" ht="12.75">
      <c r="G615" s="140"/>
      <c r="S615" s="140"/>
      <c r="T615" s="140"/>
      <c r="W615" s="140"/>
    </row>
    <row r="616" spans="7:23" ht="12.75">
      <c r="G616" s="140"/>
      <c r="S616" s="140"/>
      <c r="T616" s="140"/>
      <c r="W616" s="140"/>
    </row>
    <row r="617" spans="7:23" ht="12.75">
      <c r="G617" s="140"/>
      <c r="S617" s="140"/>
      <c r="T617" s="140"/>
      <c r="W617" s="140"/>
    </row>
    <row r="618" spans="7:23" ht="12.75">
      <c r="G618" s="140"/>
      <c r="S618" s="140"/>
      <c r="T618" s="140"/>
      <c r="W618" s="140"/>
    </row>
    <row r="619" spans="7:23" ht="12.75">
      <c r="G619" s="140"/>
      <c r="S619" s="140"/>
      <c r="T619" s="140"/>
      <c r="W619" s="140"/>
    </row>
    <row r="620" spans="7:23" ht="12.75">
      <c r="G620" s="140"/>
      <c r="S620" s="140"/>
      <c r="T620" s="140"/>
      <c r="W620" s="140"/>
    </row>
    <row r="621" spans="7:23" ht="12.75">
      <c r="G621" s="140"/>
      <c r="S621" s="140"/>
      <c r="T621" s="140"/>
      <c r="W621" s="140"/>
    </row>
    <row r="622" spans="7:23" ht="12.75">
      <c r="G622" s="140"/>
      <c r="S622" s="140"/>
      <c r="T622" s="140"/>
      <c r="W622" s="140"/>
    </row>
    <row r="623" spans="7:23" ht="12.75">
      <c r="G623" s="140"/>
      <c r="S623" s="140"/>
      <c r="T623" s="140"/>
      <c r="W623" s="140"/>
    </row>
    <row r="624" spans="7:23" ht="12.75">
      <c r="G624" s="140"/>
      <c r="S624" s="140"/>
      <c r="T624" s="140"/>
      <c r="W624" s="140"/>
    </row>
    <row r="625" spans="7:23" ht="12.75">
      <c r="G625" s="140"/>
      <c r="S625" s="140"/>
      <c r="T625" s="140"/>
      <c r="W625" s="140"/>
    </row>
    <row r="626" spans="7:23" ht="12.75">
      <c r="G626" s="140"/>
      <c r="S626" s="140"/>
      <c r="T626" s="140"/>
      <c r="W626" s="140"/>
    </row>
    <row r="627" spans="7:23" ht="12.75">
      <c r="G627" s="140"/>
      <c r="S627" s="140"/>
      <c r="T627" s="140"/>
      <c r="W627" s="140"/>
    </row>
    <row r="628" spans="7:23" ht="12.75">
      <c r="G628" s="140"/>
      <c r="S628" s="140"/>
      <c r="T628" s="140"/>
      <c r="W628" s="140"/>
    </row>
    <row r="629" spans="7:23" ht="12.75">
      <c r="G629" s="140"/>
      <c r="S629" s="140"/>
      <c r="T629" s="140"/>
      <c r="W629" s="140"/>
    </row>
    <row r="630" spans="7:23" ht="12.75">
      <c r="G630" s="140"/>
      <c r="S630" s="140"/>
      <c r="T630" s="140"/>
      <c r="W630" s="140"/>
    </row>
    <row r="631" spans="7:23" ht="12.75">
      <c r="G631" s="140"/>
      <c r="S631" s="140"/>
      <c r="T631" s="140"/>
      <c r="W631" s="140"/>
    </row>
    <row r="632" spans="7:23" ht="12.75">
      <c r="G632" s="140"/>
      <c r="S632" s="140"/>
      <c r="T632" s="140"/>
      <c r="W632" s="140"/>
    </row>
    <row r="633" spans="7:23" ht="12.75">
      <c r="G633" s="140"/>
      <c r="S633" s="140"/>
      <c r="T633" s="140"/>
      <c r="W633" s="140"/>
    </row>
    <row r="634" spans="7:23" ht="12.75">
      <c r="G634" s="140"/>
      <c r="S634" s="140"/>
      <c r="T634" s="140"/>
      <c r="W634" s="140"/>
    </row>
    <row r="635" spans="7:23" ht="12.75">
      <c r="G635" s="140"/>
      <c r="S635" s="140"/>
      <c r="T635" s="140"/>
      <c r="W635" s="140"/>
    </row>
    <row r="636" spans="7:23" ht="12.75">
      <c r="G636" s="140"/>
      <c r="S636" s="140"/>
      <c r="T636" s="140"/>
      <c r="W636" s="140"/>
    </row>
    <row r="637" spans="7:23" ht="12.75">
      <c r="G637" s="140"/>
      <c r="S637" s="140"/>
      <c r="T637" s="140"/>
      <c r="W637" s="140"/>
    </row>
    <row r="638" spans="7:23" ht="12.75">
      <c r="G638" s="140"/>
      <c r="S638" s="140"/>
      <c r="T638" s="140"/>
      <c r="W638" s="140"/>
    </row>
    <row r="639" spans="7:23" ht="12.75">
      <c r="G639" s="140"/>
      <c r="S639" s="140"/>
      <c r="T639" s="140"/>
      <c r="W639" s="140"/>
    </row>
    <row r="640" spans="7:23" ht="12.75">
      <c r="G640" s="140"/>
      <c r="S640" s="140"/>
      <c r="T640" s="140"/>
      <c r="W640" s="140"/>
    </row>
  </sheetData>
  <printOptions horizontalCentered="1"/>
  <pageMargins left="0.5" right="0.5" top="0.75" bottom="0.5" header="0.5" footer="0.5"/>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O623"/>
  <sheetViews>
    <sheetView workbookViewId="0" topLeftCell="B2">
      <selection activeCell="C233" sqref="C233"/>
    </sheetView>
  </sheetViews>
  <sheetFormatPr defaultColWidth="9.140625" defaultRowHeight="12.75" outlineLevelRow="1" outlineLevelCol="1"/>
  <cols>
    <col min="1" max="1" width="0" style="140" hidden="1" customWidth="1"/>
    <col min="2" max="2" width="3.8515625" style="142" customWidth="1"/>
    <col min="3" max="3" width="52.7109375" style="142" customWidth="1"/>
    <col min="4" max="4" width="8.140625" style="142" customWidth="1"/>
    <col min="5" max="7" width="19.57421875" style="142" customWidth="1"/>
    <col min="8" max="11" width="19.57421875" style="140" hidden="1" customWidth="1" outlineLevel="1"/>
    <col min="12" max="12" width="19.57421875" style="142" customWidth="1" collapsed="1"/>
    <col min="13" max="13" width="19.57421875" style="142" customWidth="1"/>
    <col min="14" max="14" width="20.57421875" style="142" bestFit="1" customWidth="1"/>
    <col min="15" max="15" width="11.140625" style="140" hidden="1" customWidth="1"/>
    <col min="16" max="16384" width="9.140625" style="143" customWidth="1"/>
  </cols>
  <sheetData>
    <row r="1" spans="1:15" s="203" customFormat="1" ht="12.75" hidden="1">
      <c r="A1" s="201" t="s">
        <v>1317</v>
      </c>
      <c r="B1" s="202" t="s">
        <v>353</v>
      </c>
      <c r="C1" s="202" t="s">
        <v>1318</v>
      </c>
      <c r="D1" s="202" t="s">
        <v>1319</v>
      </c>
      <c r="E1" s="202" t="s">
        <v>1320</v>
      </c>
      <c r="F1" s="202" t="s">
        <v>1321</v>
      </c>
      <c r="G1" s="202" t="s">
        <v>353</v>
      </c>
      <c r="H1" s="201" t="s">
        <v>1322</v>
      </c>
      <c r="I1" s="201" t="s">
        <v>1323</v>
      </c>
      <c r="J1" s="201" t="s">
        <v>1324</v>
      </c>
      <c r="K1" s="201" t="s">
        <v>1325</v>
      </c>
      <c r="L1" s="202" t="s">
        <v>1326</v>
      </c>
      <c r="M1" s="202" t="s">
        <v>1327</v>
      </c>
      <c r="N1" s="202" t="s">
        <v>355</v>
      </c>
      <c r="O1" s="201"/>
    </row>
    <row r="2" spans="1:15" s="206" customFormat="1" ht="15.75" customHeight="1">
      <c r="A2" s="204"/>
      <c r="B2" s="5" t="s">
        <v>356</v>
      </c>
      <c r="C2" s="50"/>
      <c r="D2" s="50"/>
      <c r="E2" s="50"/>
      <c r="F2" s="50"/>
      <c r="G2" s="50"/>
      <c r="H2" s="204"/>
      <c r="I2" s="204"/>
      <c r="J2" s="204"/>
      <c r="K2" s="204"/>
      <c r="L2" s="50"/>
      <c r="M2" s="50"/>
      <c r="N2" s="205"/>
      <c r="O2" s="204"/>
    </row>
    <row r="3" spans="1:15" s="206" customFormat="1" ht="15.75" customHeight="1">
      <c r="A3" s="204"/>
      <c r="B3" s="11" t="s">
        <v>1328</v>
      </c>
      <c r="C3" s="51"/>
      <c r="D3" s="51"/>
      <c r="E3" s="51"/>
      <c r="F3" s="51"/>
      <c r="G3" s="51"/>
      <c r="H3" s="204"/>
      <c r="I3" s="204"/>
      <c r="J3" s="204"/>
      <c r="K3" s="204"/>
      <c r="L3" s="51"/>
      <c r="M3" s="51"/>
      <c r="N3" s="152"/>
      <c r="O3" s="204" t="s">
        <v>471</v>
      </c>
    </row>
    <row r="4" spans="1:15" s="206" customFormat="1" ht="15.75" customHeight="1">
      <c r="A4" s="204"/>
      <c r="B4" s="154" t="s">
        <v>176</v>
      </c>
      <c r="C4" s="51"/>
      <c r="D4" s="51"/>
      <c r="E4" s="51"/>
      <c r="F4" s="51"/>
      <c r="G4" s="51"/>
      <c r="H4" s="204"/>
      <c r="I4" s="204"/>
      <c r="J4" s="204"/>
      <c r="K4" s="204"/>
      <c r="L4" s="51"/>
      <c r="M4" s="51"/>
      <c r="N4" s="152"/>
      <c r="O4" s="204" t="s">
        <v>470</v>
      </c>
    </row>
    <row r="5" spans="1:15" s="206" customFormat="1" ht="12.75" customHeight="1">
      <c r="A5" s="204"/>
      <c r="B5" s="207"/>
      <c r="C5" s="208"/>
      <c r="D5" s="151"/>
      <c r="E5" s="208"/>
      <c r="F5" s="208"/>
      <c r="G5" s="208"/>
      <c r="H5" s="204"/>
      <c r="I5" s="204"/>
      <c r="J5" s="204"/>
      <c r="K5" s="204"/>
      <c r="L5" s="208"/>
      <c r="M5" s="208"/>
      <c r="N5" s="209"/>
      <c r="O5" s="204"/>
    </row>
    <row r="6" spans="2:14" ht="12.75">
      <c r="B6" s="210"/>
      <c r="C6" s="211"/>
      <c r="D6" s="212"/>
      <c r="E6" s="176" t="s">
        <v>1329</v>
      </c>
      <c r="F6" s="177"/>
      <c r="G6" s="177"/>
      <c r="L6" s="177"/>
      <c r="M6" s="178"/>
      <c r="N6" s="112"/>
    </row>
    <row r="7" spans="1:15" s="219" customFormat="1" ht="45" customHeight="1">
      <c r="A7" s="213" t="s">
        <v>354</v>
      </c>
      <c r="B7" s="214"/>
      <c r="C7" s="215"/>
      <c r="D7" s="216"/>
      <c r="E7" s="217" t="s">
        <v>1330</v>
      </c>
      <c r="F7" s="217" t="s">
        <v>1331</v>
      </c>
      <c r="G7" s="217" t="s">
        <v>1332</v>
      </c>
      <c r="H7" s="213" t="s">
        <v>1333</v>
      </c>
      <c r="I7" s="213" t="s">
        <v>1334</v>
      </c>
      <c r="J7" s="213" t="s">
        <v>1335</v>
      </c>
      <c r="K7" s="213" t="s">
        <v>1336</v>
      </c>
      <c r="L7" s="217" t="s">
        <v>1337</v>
      </c>
      <c r="M7" s="217" t="s">
        <v>1338</v>
      </c>
      <c r="N7" s="218" t="s">
        <v>1339</v>
      </c>
      <c r="O7" s="213"/>
    </row>
    <row r="8" spans="1:15" s="220" customFormat="1" ht="12.75" customHeight="1">
      <c r="A8" s="182"/>
      <c r="B8" s="176"/>
      <c r="C8" s="177"/>
      <c r="D8" s="178"/>
      <c r="E8" s="162"/>
      <c r="F8" s="162"/>
      <c r="G8" s="162"/>
      <c r="H8" s="182"/>
      <c r="I8" s="182"/>
      <c r="J8" s="182"/>
      <c r="K8" s="182"/>
      <c r="L8" s="162"/>
      <c r="M8" s="162"/>
      <c r="N8" s="162"/>
      <c r="O8" s="181"/>
    </row>
    <row r="9" spans="1:15" s="220" customFormat="1" ht="12.75" customHeight="1">
      <c r="A9" s="221"/>
      <c r="B9" s="64" t="s">
        <v>408</v>
      </c>
      <c r="C9" s="80"/>
      <c r="D9" s="65"/>
      <c r="E9" s="159"/>
      <c r="F9" s="159"/>
      <c r="G9" s="159"/>
      <c r="H9" s="221"/>
      <c r="I9" s="221"/>
      <c r="J9" s="221"/>
      <c r="K9" s="221"/>
      <c r="L9" s="159"/>
      <c r="M9" s="159"/>
      <c r="N9" s="159"/>
      <c r="O9" s="222"/>
    </row>
    <row r="10" spans="1:15" s="220" customFormat="1" ht="12.75" customHeight="1">
      <c r="A10" s="182"/>
      <c r="B10" s="64"/>
      <c r="C10" s="80"/>
      <c r="D10" s="65"/>
      <c r="E10" s="159"/>
      <c r="F10" s="159"/>
      <c r="G10" s="159"/>
      <c r="H10" s="182"/>
      <c r="I10" s="182"/>
      <c r="J10" s="182"/>
      <c r="K10" s="182"/>
      <c r="L10" s="159"/>
      <c r="M10" s="159"/>
      <c r="N10" s="159"/>
      <c r="O10" s="181"/>
    </row>
    <row r="11" spans="1:15" s="220" customFormat="1" ht="12.75" customHeight="1">
      <c r="A11" s="182" t="s">
        <v>682</v>
      </c>
      <c r="B11" s="182"/>
      <c r="C11" s="181" t="s">
        <v>409</v>
      </c>
      <c r="D11" s="183"/>
      <c r="E11" s="184">
        <v>0</v>
      </c>
      <c r="F11" s="184">
        <v>0</v>
      </c>
      <c r="G11" s="184">
        <v>0</v>
      </c>
      <c r="H11" s="223">
        <v>0</v>
      </c>
      <c r="I11" s="223">
        <v>0</v>
      </c>
      <c r="J11" s="223">
        <v>0</v>
      </c>
      <c r="K11" s="223">
        <v>0</v>
      </c>
      <c r="L11" s="184">
        <v>0</v>
      </c>
      <c r="M11" s="184">
        <v>0</v>
      </c>
      <c r="N11" s="184">
        <f>E11+F11+G11+L11+M11</f>
        <v>0</v>
      </c>
      <c r="O11" s="181"/>
    </row>
    <row r="12" spans="1:15" s="224" customFormat="1" ht="12.75" hidden="1" outlineLevel="1">
      <c r="A12" s="201" t="s">
        <v>683</v>
      </c>
      <c r="B12" s="202"/>
      <c r="C12" s="202" t="s">
        <v>684</v>
      </c>
      <c r="D12" s="202" t="s">
        <v>685</v>
      </c>
      <c r="E12" s="202">
        <v>6500</v>
      </c>
      <c r="F12" s="202">
        <v>0</v>
      </c>
      <c r="G12" s="202"/>
      <c r="H12" s="201">
        <v>0</v>
      </c>
      <c r="I12" s="201">
        <v>0</v>
      </c>
      <c r="J12" s="201">
        <v>0</v>
      </c>
      <c r="K12" s="201">
        <v>0</v>
      </c>
      <c r="L12" s="202">
        <v>0</v>
      </c>
      <c r="M12" s="202">
        <v>0</v>
      </c>
      <c r="N12" s="202">
        <f>E12+F12+G12+L12+M12</f>
        <v>6500</v>
      </c>
      <c r="O12" s="201"/>
    </row>
    <row r="13" spans="1:15" s="224" customFormat="1" ht="12.75" hidden="1" outlineLevel="1">
      <c r="A13" s="201" t="s">
        <v>689</v>
      </c>
      <c r="B13" s="202"/>
      <c r="C13" s="202" t="s">
        <v>690</v>
      </c>
      <c r="D13" s="202" t="s">
        <v>691</v>
      </c>
      <c r="E13" s="202">
        <v>1250</v>
      </c>
      <c r="F13" s="202">
        <v>0</v>
      </c>
      <c r="G13" s="202"/>
      <c r="H13" s="201">
        <v>0</v>
      </c>
      <c r="I13" s="201">
        <v>0</v>
      </c>
      <c r="J13" s="201">
        <v>0</v>
      </c>
      <c r="K13" s="201">
        <v>0</v>
      </c>
      <c r="L13" s="202">
        <v>0</v>
      </c>
      <c r="M13" s="202">
        <v>0</v>
      </c>
      <c r="N13" s="202">
        <f>E13+F13+G13+L13+M13</f>
        <v>1250</v>
      </c>
      <c r="O13" s="201"/>
    </row>
    <row r="14" spans="1:15" s="220" customFormat="1" ht="12.75" customHeight="1" collapsed="1">
      <c r="A14" s="182" t="s">
        <v>692</v>
      </c>
      <c r="B14" s="182"/>
      <c r="C14" s="181" t="s">
        <v>410</v>
      </c>
      <c r="D14" s="183"/>
      <c r="E14" s="185">
        <v>7750</v>
      </c>
      <c r="F14" s="185">
        <v>0</v>
      </c>
      <c r="G14" s="185">
        <v>0</v>
      </c>
      <c r="H14" s="225">
        <v>0</v>
      </c>
      <c r="I14" s="225">
        <v>0</v>
      </c>
      <c r="J14" s="225">
        <v>0</v>
      </c>
      <c r="K14" s="225">
        <v>0</v>
      </c>
      <c r="L14" s="185">
        <v>0</v>
      </c>
      <c r="M14" s="185">
        <v>0</v>
      </c>
      <c r="N14" s="185">
        <f>E14+F14+G14+L14+M14</f>
        <v>7750</v>
      </c>
      <c r="O14" s="181"/>
    </row>
    <row r="15" spans="1:15" s="228" customFormat="1" ht="12.75" customHeight="1">
      <c r="A15" s="226" t="s">
        <v>355</v>
      </c>
      <c r="B15" s="187"/>
      <c r="C15" s="81" t="s">
        <v>411</v>
      </c>
      <c r="D15" s="188"/>
      <c r="E15" s="189">
        <f aca="true" t="shared" si="0" ref="E15:N15">E11-E14</f>
        <v>-7750</v>
      </c>
      <c r="F15" s="189">
        <f t="shared" si="0"/>
        <v>0</v>
      </c>
      <c r="G15" s="189">
        <f t="shared" si="0"/>
        <v>0</v>
      </c>
      <c r="H15" s="227">
        <f>H11-H14</f>
        <v>0</v>
      </c>
      <c r="I15" s="227">
        <f>I11-I14</f>
        <v>0</v>
      </c>
      <c r="J15" s="227">
        <f>J11-J14</f>
        <v>0</v>
      </c>
      <c r="K15" s="227">
        <f>K11-K14</f>
        <v>0</v>
      </c>
      <c r="L15" s="189">
        <f t="shared" si="0"/>
        <v>0</v>
      </c>
      <c r="M15" s="189">
        <f t="shared" si="0"/>
        <v>0</v>
      </c>
      <c r="N15" s="189">
        <f t="shared" si="0"/>
        <v>-7750</v>
      </c>
      <c r="O15" s="197"/>
    </row>
    <row r="16" spans="1:15" s="220" customFormat="1" ht="12.75" customHeight="1">
      <c r="A16" s="182"/>
      <c r="B16" s="182"/>
      <c r="C16" s="181"/>
      <c r="D16" s="183"/>
      <c r="E16" s="185"/>
      <c r="F16" s="185"/>
      <c r="G16" s="185"/>
      <c r="H16" s="225"/>
      <c r="I16" s="225"/>
      <c r="J16" s="225"/>
      <c r="K16" s="225"/>
      <c r="L16" s="185"/>
      <c r="M16" s="185"/>
      <c r="N16" s="185"/>
      <c r="O16" s="181"/>
    </row>
    <row r="17" spans="1:15" s="220" customFormat="1" ht="12.75" customHeight="1">
      <c r="A17" s="182" t="s">
        <v>1340</v>
      </c>
      <c r="B17" s="182"/>
      <c r="C17" s="181" t="s">
        <v>412</v>
      </c>
      <c r="D17" s="183"/>
      <c r="E17" s="185">
        <v>0</v>
      </c>
      <c r="F17" s="185">
        <v>0</v>
      </c>
      <c r="G17" s="185">
        <v>0</v>
      </c>
      <c r="H17" s="225">
        <v>0</v>
      </c>
      <c r="I17" s="225">
        <v>0</v>
      </c>
      <c r="J17" s="225">
        <v>0</v>
      </c>
      <c r="K17" s="225">
        <v>0</v>
      </c>
      <c r="L17" s="185">
        <v>0</v>
      </c>
      <c r="M17" s="185">
        <v>0</v>
      </c>
      <c r="N17" s="185">
        <f aca="true" t="shared" si="1" ref="N17:N25">E17+F17+G17+L17+M17</f>
        <v>0</v>
      </c>
      <c r="O17" s="181"/>
    </row>
    <row r="18" spans="1:15" s="220" customFormat="1" ht="12.75" customHeight="1">
      <c r="A18" s="182" t="s">
        <v>1341</v>
      </c>
      <c r="B18" s="182"/>
      <c r="C18" s="181" t="s">
        <v>413</v>
      </c>
      <c r="D18" s="183"/>
      <c r="E18" s="185">
        <v>0</v>
      </c>
      <c r="F18" s="185">
        <v>0</v>
      </c>
      <c r="G18" s="185">
        <v>0</v>
      </c>
      <c r="H18" s="225">
        <v>0</v>
      </c>
      <c r="I18" s="225">
        <v>0</v>
      </c>
      <c r="J18" s="225">
        <v>0</v>
      </c>
      <c r="K18" s="225">
        <v>0</v>
      </c>
      <c r="L18" s="185">
        <v>0</v>
      </c>
      <c r="M18" s="185">
        <v>0</v>
      </c>
      <c r="N18" s="185">
        <f t="shared" si="1"/>
        <v>0</v>
      </c>
      <c r="O18" s="181"/>
    </row>
    <row r="19" spans="1:15" s="220" customFormat="1" ht="12.75" customHeight="1">
      <c r="A19" s="182" t="s">
        <v>1342</v>
      </c>
      <c r="B19" s="182"/>
      <c r="C19" s="181" t="s">
        <v>414</v>
      </c>
      <c r="D19" s="183"/>
      <c r="E19" s="185">
        <v>0</v>
      </c>
      <c r="F19" s="185">
        <v>0</v>
      </c>
      <c r="G19" s="185">
        <v>0</v>
      </c>
      <c r="H19" s="225">
        <v>0</v>
      </c>
      <c r="I19" s="225">
        <v>0</v>
      </c>
      <c r="J19" s="225">
        <v>0</v>
      </c>
      <c r="K19" s="225">
        <v>0</v>
      </c>
      <c r="L19" s="185">
        <v>0</v>
      </c>
      <c r="M19" s="185">
        <v>0</v>
      </c>
      <c r="N19" s="185">
        <f t="shared" si="1"/>
        <v>0</v>
      </c>
      <c r="O19" s="181"/>
    </row>
    <row r="20" spans="1:15" s="224" customFormat="1" ht="12.75" hidden="1" outlineLevel="1">
      <c r="A20" s="201" t="s">
        <v>1343</v>
      </c>
      <c r="B20" s="202"/>
      <c r="C20" s="202" t="s">
        <v>1344</v>
      </c>
      <c r="D20" s="202" t="s">
        <v>1345</v>
      </c>
      <c r="E20" s="229">
        <v>20000</v>
      </c>
      <c r="F20" s="229">
        <v>0</v>
      </c>
      <c r="G20" s="229"/>
      <c r="H20" s="230">
        <v>0</v>
      </c>
      <c r="I20" s="230">
        <v>0</v>
      </c>
      <c r="J20" s="230">
        <v>0</v>
      </c>
      <c r="K20" s="230">
        <v>0</v>
      </c>
      <c r="L20" s="229">
        <v>0</v>
      </c>
      <c r="M20" s="229">
        <v>0</v>
      </c>
      <c r="N20" s="229">
        <f t="shared" si="1"/>
        <v>20000</v>
      </c>
      <c r="O20" s="201"/>
    </row>
    <row r="21" spans="1:15" s="224" customFormat="1" ht="12.75" hidden="1" outlineLevel="1">
      <c r="A21" s="201" t="s">
        <v>1346</v>
      </c>
      <c r="B21" s="202"/>
      <c r="C21" s="202" t="s">
        <v>1347</v>
      </c>
      <c r="D21" s="202" t="s">
        <v>1348</v>
      </c>
      <c r="E21" s="229">
        <v>7336.17</v>
      </c>
      <c r="F21" s="229">
        <v>0</v>
      </c>
      <c r="G21" s="229"/>
      <c r="H21" s="230">
        <v>0</v>
      </c>
      <c r="I21" s="230">
        <v>0</v>
      </c>
      <c r="J21" s="230">
        <v>0</v>
      </c>
      <c r="K21" s="230">
        <v>0</v>
      </c>
      <c r="L21" s="229">
        <v>0</v>
      </c>
      <c r="M21" s="229">
        <v>0</v>
      </c>
      <c r="N21" s="229">
        <f t="shared" si="1"/>
        <v>7336.17</v>
      </c>
      <c r="O21" s="201"/>
    </row>
    <row r="22" spans="1:15" s="224" customFormat="1" ht="12.75" hidden="1" outlineLevel="1">
      <c r="A22" s="201" t="s">
        <v>1349</v>
      </c>
      <c r="B22" s="202"/>
      <c r="C22" s="202" t="s">
        <v>1350</v>
      </c>
      <c r="D22" s="202" t="s">
        <v>1351</v>
      </c>
      <c r="E22" s="229">
        <v>1132.08</v>
      </c>
      <c r="F22" s="229">
        <v>0</v>
      </c>
      <c r="G22" s="229"/>
      <c r="H22" s="230">
        <v>0</v>
      </c>
      <c r="I22" s="230">
        <v>0</v>
      </c>
      <c r="J22" s="230">
        <v>0</v>
      </c>
      <c r="K22" s="230">
        <v>0</v>
      </c>
      <c r="L22" s="229">
        <v>0</v>
      </c>
      <c r="M22" s="229">
        <v>0</v>
      </c>
      <c r="N22" s="229">
        <f t="shared" si="1"/>
        <v>1132.08</v>
      </c>
      <c r="O22" s="201"/>
    </row>
    <row r="23" spans="1:15" s="224" customFormat="1" ht="12.75" hidden="1" outlineLevel="1">
      <c r="A23" s="201" t="s">
        <v>696</v>
      </c>
      <c r="B23" s="202"/>
      <c r="C23" s="202" t="s">
        <v>697</v>
      </c>
      <c r="D23" s="202" t="s">
        <v>698</v>
      </c>
      <c r="E23" s="229">
        <v>2147.91</v>
      </c>
      <c r="F23" s="229">
        <v>0</v>
      </c>
      <c r="G23" s="229"/>
      <c r="H23" s="230">
        <v>0</v>
      </c>
      <c r="I23" s="230">
        <v>0</v>
      </c>
      <c r="J23" s="230">
        <v>0</v>
      </c>
      <c r="K23" s="230">
        <v>0</v>
      </c>
      <c r="L23" s="229">
        <v>0</v>
      </c>
      <c r="M23" s="229">
        <v>0</v>
      </c>
      <c r="N23" s="229">
        <f t="shared" si="1"/>
        <v>2147.91</v>
      </c>
      <c r="O23" s="201"/>
    </row>
    <row r="24" spans="1:15" s="224" customFormat="1" ht="12.75" hidden="1" outlineLevel="1">
      <c r="A24" s="201" t="s">
        <v>1352</v>
      </c>
      <c r="B24" s="202"/>
      <c r="C24" s="202" t="s">
        <v>1353</v>
      </c>
      <c r="D24" s="202" t="s">
        <v>1354</v>
      </c>
      <c r="E24" s="229">
        <v>1421.09</v>
      </c>
      <c r="F24" s="229">
        <v>0</v>
      </c>
      <c r="G24" s="229"/>
      <c r="H24" s="230">
        <v>0</v>
      </c>
      <c r="I24" s="230">
        <v>0</v>
      </c>
      <c r="J24" s="230">
        <v>0</v>
      </c>
      <c r="K24" s="230">
        <v>0</v>
      </c>
      <c r="L24" s="229">
        <v>0</v>
      </c>
      <c r="M24" s="229">
        <v>0</v>
      </c>
      <c r="N24" s="229">
        <f t="shared" si="1"/>
        <v>1421.09</v>
      </c>
      <c r="O24" s="201"/>
    </row>
    <row r="25" spans="1:15" s="220" customFormat="1" ht="12.75" customHeight="1" collapsed="1">
      <c r="A25" s="182" t="s">
        <v>699</v>
      </c>
      <c r="B25" s="182"/>
      <c r="C25" s="181" t="s">
        <v>700</v>
      </c>
      <c r="D25" s="183"/>
      <c r="E25" s="185">
        <v>32037.25</v>
      </c>
      <c r="F25" s="185">
        <v>0</v>
      </c>
      <c r="G25" s="185">
        <v>0</v>
      </c>
      <c r="H25" s="225">
        <v>0</v>
      </c>
      <c r="I25" s="225">
        <v>0</v>
      </c>
      <c r="J25" s="225">
        <v>0</v>
      </c>
      <c r="K25" s="225">
        <v>0</v>
      </c>
      <c r="L25" s="185">
        <v>0</v>
      </c>
      <c r="M25" s="185">
        <v>0</v>
      </c>
      <c r="N25" s="185">
        <f t="shared" si="1"/>
        <v>32037.25</v>
      </c>
      <c r="O25" s="181"/>
    </row>
    <row r="26" spans="1:15" s="220" customFormat="1" ht="12.75" customHeight="1">
      <c r="A26" s="182"/>
      <c r="B26" s="182"/>
      <c r="C26" s="181" t="s">
        <v>701</v>
      </c>
      <c r="D26" s="183"/>
      <c r="E26" s="185"/>
      <c r="F26" s="185"/>
      <c r="G26" s="185"/>
      <c r="H26" s="225"/>
      <c r="I26" s="225"/>
      <c r="J26" s="225"/>
      <c r="K26" s="225"/>
      <c r="L26" s="185"/>
      <c r="M26" s="185"/>
      <c r="N26" s="185"/>
      <c r="O26" s="181"/>
    </row>
    <row r="27" spans="1:15" s="220" customFormat="1" ht="12.75" customHeight="1">
      <c r="A27" s="182"/>
      <c r="B27" s="182"/>
      <c r="C27" s="181" t="s">
        <v>702</v>
      </c>
      <c r="D27" s="183"/>
      <c r="E27" s="185">
        <v>0</v>
      </c>
      <c r="F27" s="185">
        <v>0</v>
      </c>
      <c r="G27" s="185">
        <v>0</v>
      </c>
      <c r="H27" s="225"/>
      <c r="I27" s="225"/>
      <c r="J27" s="225"/>
      <c r="K27" s="225"/>
      <c r="L27" s="185">
        <v>0</v>
      </c>
      <c r="M27" s="185">
        <v>0</v>
      </c>
      <c r="N27" s="185">
        <f aca="true" t="shared" si="2" ref="N27:N40">E27+F27+G27+L27+M27</f>
        <v>0</v>
      </c>
      <c r="O27" s="181"/>
    </row>
    <row r="28" spans="1:15" s="220" customFormat="1" ht="12.75" customHeight="1">
      <c r="A28" s="182"/>
      <c r="B28" s="182"/>
      <c r="C28" s="181" t="s">
        <v>703</v>
      </c>
      <c r="D28" s="183"/>
      <c r="E28" s="185">
        <v>0</v>
      </c>
      <c r="F28" s="185">
        <v>0</v>
      </c>
      <c r="G28" s="185">
        <v>0</v>
      </c>
      <c r="H28" s="225"/>
      <c r="I28" s="225"/>
      <c r="J28" s="225"/>
      <c r="K28" s="225"/>
      <c r="L28" s="185">
        <v>0</v>
      </c>
      <c r="M28" s="185">
        <v>0</v>
      </c>
      <c r="N28" s="185">
        <f t="shared" si="2"/>
        <v>0</v>
      </c>
      <c r="O28" s="181"/>
    </row>
    <row r="29" spans="1:15" s="220" customFormat="1" ht="12.75" customHeight="1">
      <c r="A29" s="182"/>
      <c r="B29" s="182"/>
      <c r="C29" s="181" t="s">
        <v>704</v>
      </c>
      <c r="D29" s="183"/>
      <c r="E29" s="185">
        <v>0</v>
      </c>
      <c r="F29" s="185">
        <v>0</v>
      </c>
      <c r="G29" s="185">
        <v>0</v>
      </c>
      <c r="H29" s="225"/>
      <c r="I29" s="225"/>
      <c r="J29" s="225"/>
      <c r="K29" s="225"/>
      <c r="L29" s="185">
        <v>0</v>
      </c>
      <c r="M29" s="185">
        <v>0</v>
      </c>
      <c r="N29" s="185">
        <f t="shared" si="2"/>
        <v>0</v>
      </c>
      <c r="O29" s="181"/>
    </row>
    <row r="30" spans="1:15" s="220" customFormat="1" ht="12.75" customHeight="1">
      <c r="A30" s="182" t="s">
        <v>705</v>
      </c>
      <c r="B30" s="182"/>
      <c r="C30" s="181" t="s">
        <v>706</v>
      </c>
      <c r="D30" s="183"/>
      <c r="E30" s="185">
        <v>0</v>
      </c>
      <c r="F30" s="185">
        <v>0</v>
      </c>
      <c r="G30" s="185">
        <v>0</v>
      </c>
      <c r="H30" s="225">
        <v>0</v>
      </c>
      <c r="I30" s="225">
        <v>0</v>
      </c>
      <c r="J30" s="225">
        <v>0</v>
      </c>
      <c r="K30" s="225">
        <v>0</v>
      </c>
      <c r="L30" s="185">
        <v>0</v>
      </c>
      <c r="M30" s="185">
        <v>0</v>
      </c>
      <c r="N30" s="185">
        <f t="shared" si="2"/>
        <v>0</v>
      </c>
      <c r="O30" s="181"/>
    </row>
    <row r="31" spans="1:15" s="220" customFormat="1" ht="12.75" customHeight="1">
      <c r="A31" s="182"/>
      <c r="B31" s="182"/>
      <c r="C31" s="181" t="s">
        <v>1355</v>
      </c>
      <c r="D31" s="183"/>
      <c r="E31" s="185">
        <v>0</v>
      </c>
      <c r="F31" s="185">
        <v>0</v>
      </c>
      <c r="G31" s="185">
        <v>1412102.08</v>
      </c>
      <c r="H31" s="225"/>
      <c r="I31" s="225"/>
      <c r="J31" s="225"/>
      <c r="K31" s="225"/>
      <c r="L31" s="185">
        <v>0</v>
      </c>
      <c r="M31" s="185">
        <v>0</v>
      </c>
      <c r="N31" s="185">
        <f t="shared" si="2"/>
        <v>1412102.08</v>
      </c>
      <c r="O31" s="181"/>
    </row>
    <row r="32" spans="1:15" s="220" customFormat="1" ht="12.75" customHeight="1">
      <c r="A32" s="182" t="s">
        <v>708</v>
      </c>
      <c r="B32" s="182"/>
      <c r="C32" s="181" t="s">
        <v>420</v>
      </c>
      <c r="D32" s="183"/>
      <c r="E32" s="185">
        <v>0</v>
      </c>
      <c r="F32" s="185">
        <v>0</v>
      </c>
      <c r="G32" s="185">
        <v>0</v>
      </c>
      <c r="H32" s="225">
        <v>0</v>
      </c>
      <c r="I32" s="225">
        <v>0</v>
      </c>
      <c r="J32" s="225">
        <v>0</v>
      </c>
      <c r="K32" s="225">
        <v>0</v>
      </c>
      <c r="L32" s="185">
        <v>0</v>
      </c>
      <c r="M32" s="185">
        <v>0</v>
      </c>
      <c r="N32" s="185">
        <f t="shared" si="2"/>
        <v>0</v>
      </c>
      <c r="O32" s="181"/>
    </row>
    <row r="33" spans="1:15" s="224" customFormat="1" ht="12.75" hidden="1" outlineLevel="1">
      <c r="A33" s="201" t="s">
        <v>709</v>
      </c>
      <c r="B33" s="202"/>
      <c r="C33" s="202" t="s">
        <v>710</v>
      </c>
      <c r="D33" s="202" t="s">
        <v>711</v>
      </c>
      <c r="E33" s="229">
        <v>219793.36</v>
      </c>
      <c r="F33" s="229">
        <v>0</v>
      </c>
      <c r="G33" s="229"/>
      <c r="H33" s="230">
        <v>0</v>
      </c>
      <c r="I33" s="230">
        <v>0</v>
      </c>
      <c r="J33" s="230">
        <v>0</v>
      </c>
      <c r="K33" s="230">
        <v>-1613</v>
      </c>
      <c r="L33" s="229">
        <v>-1613</v>
      </c>
      <c r="M33" s="229">
        <v>0</v>
      </c>
      <c r="N33" s="229">
        <f t="shared" si="2"/>
        <v>218180.36</v>
      </c>
      <c r="O33" s="201"/>
    </row>
    <row r="34" spans="1:15" s="224" customFormat="1" ht="12.75" hidden="1" outlineLevel="1">
      <c r="A34" s="201" t="s">
        <v>1356</v>
      </c>
      <c r="B34" s="202"/>
      <c r="C34" s="202" t="s">
        <v>1357</v>
      </c>
      <c r="D34" s="202" t="s">
        <v>1358</v>
      </c>
      <c r="E34" s="229">
        <v>141586.74</v>
      </c>
      <c r="F34" s="229">
        <v>0</v>
      </c>
      <c r="G34" s="229"/>
      <c r="H34" s="230">
        <v>0</v>
      </c>
      <c r="I34" s="230">
        <v>0</v>
      </c>
      <c r="J34" s="230">
        <v>0</v>
      </c>
      <c r="K34" s="230">
        <v>9737.42</v>
      </c>
      <c r="L34" s="229">
        <v>9737.42</v>
      </c>
      <c r="M34" s="229">
        <v>0</v>
      </c>
      <c r="N34" s="229">
        <f t="shared" si="2"/>
        <v>151324.16</v>
      </c>
      <c r="O34" s="201"/>
    </row>
    <row r="35" spans="1:15" s="224" customFormat="1" ht="12.75" hidden="1" outlineLevel="1">
      <c r="A35" s="201" t="s">
        <v>1359</v>
      </c>
      <c r="B35" s="202"/>
      <c r="C35" s="202" t="s">
        <v>1360</v>
      </c>
      <c r="D35" s="202" t="s">
        <v>1361</v>
      </c>
      <c r="E35" s="229">
        <v>0</v>
      </c>
      <c r="F35" s="229">
        <v>0</v>
      </c>
      <c r="G35" s="229"/>
      <c r="H35" s="230">
        <v>0</v>
      </c>
      <c r="I35" s="230">
        <v>0</v>
      </c>
      <c r="J35" s="230">
        <v>0</v>
      </c>
      <c r="K35" s="230">
        <v>369.36</v>
      </c>
      <c r="L35" s="229">
        <v>369.36</v>
      </c>
      <c r="M35" s="229">
        <v>0</v>
      </c>
      <c r="N35" s="229">
        <f t="shared" si="2"/>
        <v>369.36</v>
      </c>
      <c r="O35" s="201"/>
    </row>
    <row r="36" spans="1:15" s="224" customFormat="1" ht="12.75" hidden="1" outlineLevel="1">
      <c r="A36" s="201" t="s">
        <v>712</v>
      </c>
      <c r="B36" s="202"/>
      <c r="C36" s="202" t="s">
        <v>713</v>
      </c>
      <c r="D36" s="202" t="s">
        <v>714</v>
      </c>
      <c r="E36" s="229">
        <v>9951963.53</v>
      </c>
      <c r="F36" s="229">
        <v>0</v>
      </c>
      <c r="G36" s="229"/>
      <c r="H36" s="230">
        <v>0</v>
      </c>
      <c r="I36" s="230">
        <v>92936.65</v>
      </c>
      <c r="J36" s="230">
        <v>0</v>
      </c>
      <c r="K36" s="230">
        <v>564362.35</v>
      </c>
      <c r="L36" s="229">
        <v>657299</v>
      </c>
      <c r="M36" s="229">
        <v>0</v>
      </c>
      <c r="N36" s="229">
        <f t="shared" si="2"/>
        <v>10609262.53</v>
      </c>
      <c r="O36" s="201"/>
    </row>
    <row r="37" spans="1:15" s="224" customFormat="1" ht="12.75" hidden="1" outlineLevel="1">
      <c r="A37" s="201" t="s">
        <v>715</v>
      </c>
      <c r="B37" s="202"/>
      <c r="C37" s="202" t="s">
        <v>716</v>
      </c>
      <c r="D37" s="202" t="s">
        <v>717</v>
      </c>
      <c r="E37" s="229">
        <v>636302.78</v>
      </c>
      <c r="F37" s="229">
        <v>0</v>
      </c>
      <c r="G37" s="229"/>
      <c r="H37" s="230">
        <v>0</v>
      </c>
      <c r="I37" s="230">
        <v>0</v>
      </c>
      <c r="J37" s="230">
        <v>0</v>
      </c>
      <c r="K37" s="230">
        <v>0</v>
      </c>
      <c r="L37" s="229">
        <v>0</v>
      </c>
      <c r="M37" s="229">
        <v>0</v>
      </c>
      <c r="N37" s="229">
        <f t="shared" si="2"/>
        <v>636302.78</v>
      </c>
      <c r="O37" s="201"/>
    </row>
    <row r="38" spans="1:15" s="224" customFormat="1" ht="12.75" hidden="1" outlineLevel="1">
      <c r="A38" s="201" t="s">
        <v>1362</v>
      </c>
      <c r="B38" s="202"/>
      <c r="C38" s="202" t="s">
        <v>1363</v>
      </c>
      <c r="D38" s="202" t="s">
        <v>1364</v>
      </c>
      <c r="E38" s="229">
        <v>-3.97</v>
      </c>
      <c r="F38" s="229">
        <v>0</v>
      </c>
      <c r="G38" s="229"/>
      <c r="H38" s="230">
        <v>0</v>
      </c>
      <c r="I38" s="230">
        <v>0</v>
      </c>
      <c r="J38" s="230">
        <v>0</v>
      </c>
      <c r="K38" s="230">
        <v>0</v>
      </c>
      <c r="L38" s="229">
        <v>0</v>
      </c>
      <c r="M38" s="229">
        <v>0</v>
      </c>
      <c r="N38" s="229">
        <f t="shared" si="2"/>
        <v>-3.97</v>
      </c>
      <c r="O38" s="201"/>
    </row>
    <row r="39" spans="1:15" s="224" customFormat="1" ht="12.75" hidden="1" outlineLevel="1">
      <c r="A39" s="201" t="s">
        <v>1365</v>
      </c>
      <c r="B39" s="202"/>
      <c r="C39" s="202" t="s">
        <v>1366</v>
      </c>
      <c r="D39" s="202" t="s">
        <v>1367</v>
      </c>
      <c r="E39" s="229">
        <v>372631.07</v>
      </c>
      <c r="F39" s="229">
        <v>0</v>
      </c>
      <c r="G39" s="229"/>
      <c r="H39" s="230">
        <v>0</v>
      </c>
      <c r="I39" s="230">
        <v>0</v>
      </c>
      <c r="J39" s="230">
        <v>0</v>
      </c>
      <c r="K39" s="230">
        <v>0</v>
      </c>
      <c r="L39" s="229">
        <v>0</v>
      </c>
      <c r="M39" s="229">
        <v>0</v>
      </c>
      <c r="N39" s="229">
        <f t="shared" si="2"/>
        <v>372631.07</v>
      </c>
      <c r="O39" s="201"/>
    </row>
    <row r="40" spans="1:15" s="224" customFormat="1" ht="12.75" hidden="1" outlineLevel="1">
      <c r="A40" s="201" t="s">
        <v>1368</v>
      </c>
      <c r="B40" s="202"/>
      <c r="C40" s="202" t="s">
        <v>1369</v>
      </c>
      <c r="D40" s="202" t="s">
        <v>1370</v>
      </c>
      <c r="E40" s="229">
        <v>-0.02</v>
      </c>
      <c r="F40" s="229">
        <v>0</v>
      </c>
      <c r="G40" s="229"/>
      <c r="H40" s="230">
        <v>0</v>
      </c>
      <c r="I40" s="230">
        <v>0</v>
      </c>
      <c r="J40" s="230">
        <v>0</v>
      </c>
      <c r="K40" s="230">
        <v>0</v>
      </c>
      <c r="L40" s="229">
        <v>0</v>
      </c>
      <c r="M40" s="229">
        <v>0</v>
      </c>
      <c r="N40" s="229">
        <f t="shared" si="2"/>
        <v>-0.02</v>
      </c>
      <c r="O40" s="201"/>
    </row>
    <row r="41" spans="1:15" s="220" customFormat="1" ht="12.75" customHeight="1" collapsed="1">
      <c r="A41" s="182" t="s">
        <v>724</v>
      </c>
      <c r="B41" s="182"/>
      <c r="C41" s="181" t="s">
        <v>421</v>
      </c>
      <c r="D41" s="183"/>
      <c r="E41" s="185">
        <v>11322273.489999998</v>
      </c>
      <c r="F41" s="185">
        <v>0</v>
      </c>
      <c r="G41" s="185">
        <v>0</v>
      </c>
      <c r="H41" s="225">
        <v>0</v>
      </c>
      <c r="I41" s="225">
        <v>92936.65</v>
      </c>
      <c r="J41" s="225">
        <v>0</v>
      </c>
      <c r="K41" s="225">
        <v>572856.13</v>
      </c>
      <c r="L41" s="185">
        <v>665792.78</v>
      </c>
      <c r="M41" s="185">
        <v>0</v>
      </c>
      <c r="N41" s="185">
        <f>E41+F41+G41+L41+M41</f>
        <v>11988066.269999998</v>
      </c>
      <c r="O41" s="181"/>
    </row>
    <row r="42" spans="1:15" s="220" customFormat="1" ht="12.75" customHeight="1">
      <c r="A42" s="226" t="s">
        <v>355</v>
      </c>
      <c r="B42" s="187"/>
      <c r="C42" s="80" t="s">
        <v>422</v>
      </c>
      <c r="D42" s="65"/>
      <c r="E42" s="189">
        <f aca="true" t="shared" si="3" ref="E42:N42">+E15+E30+E17+E18+E19+E25+E27+E28+E29+E31+E32+E41</f>
        <v>11346560.739999998</v>
      </c>
      <c r="F42" s="189">
        <f t="shared" si="3"/>
        <v>0</v>
      </c>
      <c r="G42" s="189">
        <f t="shared" si="3"/>
        <v>1412102.08</v>
      </c>
      <c r="H42" s="227">
        <f t="shared" si="3"/>
        <v>0</v>
      </c>
      <c r="I42" s="227">
        <f t="shared" si="3"/>
        <v>92936.65</v>
      </c>
      <c r="J42" s="227">
        <f t="shared" si="3"/>
        <v>0</v>
      </c>
      <c r="K42" s="227">
        <f t="shared" si="3"/>
        <v>572856.13</v>
      </c>
      <c r="L42" s="189">
        <f t="shared" si="3"/>
        <v>665792.78</v>
      </c>
      <c r="M42" s="189">
        <f t="shared" si="3"/>
        <v>0</v>
      </c>
      <c r="N42" s="189">
        <f t="shared" si="3"/>
        <v>13424455.599999998</v>
      </c>
      <c r="O42" s="222"/>
    </row>
    <row r="43" spans="1:15" s="220" customFormat="1" ht="12.75" customHeight="1">
      <c r="A43" s="182"/>
      <c r="B43" s="182"/>
      <c r="C43" s="181"/>
      <c r="D43" s="183"/>
      <c r="E43" s="185"/>
      <c r="F43" s="185"/>
      <c r="G43" s="185"/>
      <c r="H43" s="225"/>
      <c r="I43" s="225"/>
      <c r="J43" s="225"/>
      <c r="K43" s="225"/>
      <c r="L43" s="185"/>
      <c r="M43" s="185"/>
      <c r="N43" s="185"/>
      <c r="O43" s="181"/>
    </row>
    <row r="44" spans="1:15" s="220" customFormat="1" ht="12.75" customHeight="1">
      <c r="A44" s="221"/>
      <c r="B44" s="187" t="s">
        <v>423</v>
      </c>
      <c r="C44" s="81"/>
      <c r="D44" s="188"/>
      <c r="E44" s="185"/>
      <c r="F44" s="185"/>
      <c r="G44" s="185"/>
      <c r="H44" s="231"/>
      <c r="I44" s="231"/>
      <c r="J44" s="231"/>
      <c r="K44" s="231"/>
      <c r="L44" s="185"/>
      <c r="M44" s="185"/>
      <c r="N44" s="185"/>
      <c r="O44" s="222"/>
    </row>
    <row r="45" spans="1:15" s="224" customFormat="1" ht="12.75" hidden="1" outlineLevel="1">
      <c r="A45" s="201" t="s">
        <v>725</v>
      </c>
      <c r="B45" s="202"/>
      <c r="C45" s="202" t="s">
        <v>726</v>
      </c>
      <c r="D45" s="202" t="s">
        <v>727</v>
      </c>
      <c r="E45" s="229">
        <v>3500</v>
      </c>
      <c r="F45" s="229">
        <v>0</v>
      </c>
      <c r="G45" s="229"/>
      <c r="H45" s="230">
        <v>0</v>
      </c>
      <c r="I45" s="230">
        <v>0</v>
      </c>
      <c r="J45" s="230">
        <v>0</v>
      </c>
      <c r="K45" s="230">
        <v>0</v>
      </c>
      <c r="L45" s="229">
        <v>0</v>
      </c>
      <c r="M45" s="229">
        <v>0</v>
      </c>
      <c r="N45" s="229">
        <f aca="true" t="shared" si="4" ref="N45:N56">E45+F45+G45+L45+M45</f>
        <v>3500</v>
      </c>
      <c r="O45" s="201"/>
    </row>
    <row r="46" spans="1:15" s="224" customFormat="1" ht="12.75" hidden="1" outlineLevel="1">
      <c r="A46" s="201" t="s">
        <v>731</v>
      </c>
      <c r="B46" s="202"/>
      <c r="C46" s="202" t="s">
        <v>732</v>
      </c>
      <c r="D46" s="202" t="s">
        <v>733</v>
      </c>
      <c r="E46" s="229">
        <v>330934.38</v>
      </c>
      <c r="F46" s="229">
        <v>0</v>
      </c>
      <c r="G46" s="229"/>
      <c r="H46" s="230">
        <v>0</v>
      </c>
      <c r="I46" s="230">
        <v>0</v>
      </c>
      <c r="J46" s="230">
        <v>0</v>
      </c>
      <c r="K46" s="230">
        <v>0</v>
      </c>
      <c r="L46" s="229">
        <v>0</v>
      </c>
      <c r="M46" s="229">
        <v>0</v>
      </c>
      <c r="N46" s="229">
        <f t="shared" si="4"/>
        <v>330934.38</v>
      </c>
      <c r="O46" s="201"/>
    </row>
    <row r="47" spans="1:15" s="224" customFormat="1" ht="12.75" hidden="1" outlineLevel="1">
      <c r="A47" s="201" t="s">
        <v>734</v>
      </c>
      <c r="B47" s="202"/>
      <c r="C47" s="202" t="s">
        <v>735</v>
      </c>
      <c r="D47" s="202" t="s">
        <v>736</v>
      </c>
      <c r="E47" s="229">
        <v>22230.21</v>
      </c>
      <c r="F47" s="229">
        <v>0</v>
      </c>
      <c r="G47" s="229"/>
      <c r="H47" s="230">
        <v>0</v>
      </c>
      <c r="I47" s="230">
        <v>0</v>
      </c>
      <c r="J47" s="230">
        <v>0</v>
      </c>
      <c r="K47" s="230">
        <v>0</v>
      </c>
      <c r="L47" s="229">
        <v>0</v>
      </c>
      <c r="M47" s="229">
        <v>0</v>
      </c>
      <c r="N47" s="229">
        <f t="shared" si="4"/>
        <v>22230.21</v>
      </c>
      <c r="O47" s="201"/>
    </row>
    <row r="48" spans="1:15" s="224" customFormat="1" ht="12.75" hidden="1" outlineLevel="1">
      <c r="A48" s="201" t="s">
        <v>737</v>
      </c>
      <c r="B48" s="202"/>
      <c r="C48" s="202" t="s">
        <v>738</v>
      </c>
      <c r="D48" s="202" t="s">
        <v>739</v>
      </c>
      <c r="E48" s="229">
        <v>6397943.31</v>
      </c>
      <c r="F48" s="229">
        <v>0</v>
      </c>
      <c r="G48" s="229"/>
      <c r="H48" s="230">
        <v>123936.6</v>
      </c>
      <c r="I48" s="230">
        <v>46245.98</v>
      </c>
      <c r="J48" s="230">
        <v>0</v>
      </c>
      <c r="K48" s="230">
        <v>0</v>
      </c>
      <c r="L48" s="229">
        <v>170182.58</v>
      </c>
      <c r="M48" s="229">
        <v>0</v>
      </c>
      <c r="N48" s="229">
        <f t="shared" si="4"/>
        <v>6568125.89</v>
      </c>
      <c r="O48" s="201"/>
    </row>
    <row r="49" spans="1:15" s="224" customFormat="1" ht="12.75" hidden="1" outlineLevel="1">
      <c r="A49" s="201" t="s">
        <v>740</v>
      </c>
      <c r="B49" s="202"/>
      <c r="C49" s="202" t="s">
        <v>741</v>
      </c>
      <c r="D49" s="202" t="s">
        <v>742</v>
      </c>
      <c r="E49" s="229">
        <v>6716550.75</v>
      </c>
      <c r="F49" s="229">
        <v>0</v>
      </c>
      <c r="G49" s="229"/>
      <c r="H49" s="230">
        <v>964789.37</v>
      </c>
      <c r="I49" s="230">
        <v>0</v>
      </c>
      <c r="J49" s="230">
        <v>0</v>
      </c>
      <c r="K49" s="230">
        <v>0</v>
      </c>
      <c r="L49" s="229">
        <v>964789.37</v>
      </c>
      <c r="M49" s="229">
        <v>0</v>
      </c>
      <c r="N49" s="229">
        <f t="shared" si="4"/>
        <v>7681340.12</v>
      </c>
      <c r="O49" s="201"/>
    </row>
    <row r="50" spans="1:15" s="224" customFormat="1" ht="12.75" hidden="1" outlineLevel="1">
      <c r="A50" s="201" t="s">
        <v>743</v>
      </c>
      <c r="B50" s="202"/>
      <c r="C50" s="202" t="s">
        <v>744</v>
      </c>
      <c r="D50" s="202" t="s">
        <v>745</v>
      </c>
      <c r="E50" s="229">
        <v>147587.75</v>
      </c>
      <c r="F50" s="229">
        <v>0</v>
      </c>
      <c r="G50" s="229"/>
      <c r="H50" s="230">
        <v>0</v>
      </c>
      <c r="I50" s="230">
        <v>21399.48</v>
      </c>
      <c r="J50" s="230">
        <v>101.61</v>
      </c>
      <c r="K50" s="230">
        <v>0</v>
      </c>
      <c r="L50" s="229">
        <v>21501.09</v>
      </c>
      <c r="M50" s="229">
        <v>0</v>
      </c>
      <c r="N50" s="229">
        <f t="shared" si="4"/>
        <v>169088.84</v>
      </c>
      <c r="O50" s="201"/>
    </row>
    <row r="51" spans="1:15" s="224" customFormat="1" ht="12.75" hidden="1" outlineLevel="1">
      <c r="A51" s="201" t="s">
        <v>746</v>
      </c>
      <c r="B51" s="202"/>
      <c r="C51" s="202" t="s">
        <v>747</v>
      </c>
      <c r="D51" s="202" t="s">
        <v>748</v>
      </c>
      <c r="E51" s="229">
        <v>1777225.64</v>
      </c>
      <c r="F51" s="229">
        <v>0</v>
      </c>
      <c r="G51" s="229"/>
      <c r="H51" s="230">
        <v>17391.83</v>
      </c>
      <c r="I51" s="230">
        <v>58884.53</v>
      </c>
      <c r="J51" s="230">
        <v>18.64</v>
      </c>
      <c r="K51" s="230">
        <v>0</v>
      </c>
      <c r="L51" s="229">
        <v>76295</v>
      </c>
      <c r="M51" s="229">
        <v>0</v>
      </c>
      <c r="N51" s="229">
        <f t="shared" si="4"/>
        <v>1853520.64</v>
      </c>
      <c r="O51" s="201"/>
    </row>
    <row r="52" spans="1:15" s="224" customFormat="1" ht="12.75" hidden="1" outlineLevel="1">
      <c r="A52" s="201" t="s">
        <v>749</v>
      </c>
      <c r="B52" s="202"/>
      <c r="C52" s="202" t="s">
        <v>750</v>
      </c>
      <c r="D52" s="202" t="s">
        <v>751</v>
      </c>
      <c r="E52" s="229">
        <v>183225.9</v>
      </c>
      <c r="F52" s="229">
        <v>0</v>
      </c>
      <c r="G52" s="229"/>
      <c r="H52" s="230">
        <v>0</v>
      </c>
      <c r="I52" s="230">
        <v>179497.82</v>
      </c>
      <c r="J52" s="230">
        <v>28.28</v>
      </c>
      <c r="K52" s="230">
        <v>0</v>
      </c>
      <c r="L52" s="229">
        <v>179526.1</v>
      </c>
      <c r="M52" s="229">
        <v>0</v>
      </c>
      <c r="N52" s="229">
        <f t="shared" si="4"/>
        <v>362752</v>
      </c>
      <c r="O52" s="201"/>
    </row>
    <row r="53" spans="1:15" s="224" customFormat="1" ht="12.75" hidden="1" outlineLevel="1">
      <c r="A53" s="201" t="s">
        <v>752</v>
      </c>
      <c r="B53" s="202"/>
      <c r="C53" s="202" t="s">
        <v>753</v>
      </c>
      <c r="D53" s="202" t="s">
        <v>754</v>
      </c>
      <c r="E53" s="229">
        <v>12806.41</v>
      </c>
      <c r="F53" s="229">
        <v>0</v>
      </c>
      <c r="G53" s="229"/>
      <c r="H53" s="230">
        <v>0</v>
      </c>
      <c r="I53" s="230">
        <v>0</v>
      </c>
      <c r="J53" s="230">
        <v>0</v>
      </c>
      <c r="K53" s="230">
        <v>745.15</v>
      </c>
      <c r="L53" s="229">
        <v>745.15</v>
      </c>
      <c r="M53" s="229">
        <v>0</v>
      </c>
      <c r="N53" s="229">
        <f t="shared" si="4"/>
        <v>13551.56</v>
      </c>
      <c r="O53" s="201"/>
    </row>
    <row r="54" spans="1:15" s="224" customFormat="1" ht="12.75" hidden="1" outlineLevel="1">
      <c r="A54" s="201" t="s">
        <v>755</v>
      </c>
      <c r="B54" s="202"/>
      <c r="C54" s="202" t="s">
        <v>756</v>
      </c>
      <c r="D54" s="202" t="s">
        <v>757</v>
      </c>
      <c r="E54" s="229">
        <v>26970.25</v>
      </c>
      <c r="F54" s="229">
        <v>0</v>
      </c>
      <c r="G54" s="229"/>
      <c r="H54" s="230">
        <v>0</v>
      </c>
      <c r="I54" s="230">
        <v>0</v>
      </c>
      <c r="J54" s="230">
        <v>0</v>
      </c>
      <c r="K54" s="230">
        <v>0</v>
      </c>
      <c r="L54" s="229">
        <v>0</v>
      </c>
      <c r="M54" s="229">
        <v>0</v>
      </c>
      <c r="N54" s="229">
        <f t="shared" si="4"/>
        <v>26970.25</v>
      </c>
      <c r="O54" s="201"/>
    </row>
    <row r="55" spans="1:15" s="224" customFormat="1" ht="12.75" hidden="1" outlineLevel="1">
      <c r="A55" s="201" t="s">
        <v>758</v>
      </c>
      <c r="B55" s="202"/>
      <c r="C55" s="202" t="s">
        <v>759</v>
      </c>
      <c r="D55" s="202" t="s">
        <v>760</v>
      </c>
      <c r="E55" s="229">
        <v>12633.83</v>
      </c>
      <c r="F55" s="229">
        <v>0</v>
      </c>
      <c r="G55" s="229"/>
      <c r="H55" s="230">
        <v>-36105.05</v>
      </c>
      <c r="I55" s="230">
        <v>-10795.62</v>
      </c>
      <c r="J55" s="230">
        <v>-633.39</v>
      </c>
      <c r="K55" s="230">
        <v>0</v>
      </c>
      <c r="L55" s="229">
        <v>-47534.06</v>
      </c>
      <c r="M55" s="229">
        <v>0</v>
      </c>
      <c r="N55" s="229">
        <f t="shared" si="4"/>
        <v>-34900.229999999996</v>
      </c>
      <c r="O55" s="201"/>
    </row>
    <row r="56" spans="1:15" s="224" customFormat="1" ht="12.75" hidden="1" outlineLevel="1">
      <c r="A56" s="201" t="s">
        <v>761</v>
      </c>
      <c r="B56" s="202"/>
      <c r="C56" s="202" t="s">
        <v>762</v>
      </c>
      <c r="D56" s="202" t="s">
        <v>763</v>
      </c>
      <c r="E56" s="229">
        <v>10334.71</v>
      </c>
      <c r="F56" s="229">
        <v>0</v>
      </c>
      <c r="G56" s="229"/>
      <c r="H56" s="230">
        <v>0</v>
      </c>
      <c r="I56" s="230">
        <v>0</v>
      </c>
      <c r="J56" s="230">
        <v>0</v>
      </c>
      <c r="K56" s="230">
        <v>0</v>
      </c>
      <c r="L56" s="229">
        <v>0</v>
      </c>
      <c r="M56" s="229">
        <v>0</v>
      </c>
      <c r="N56" s="229">
        <f t="shared" si="4"/>
        <v>10334.71</v>
      </c>
      <c r="O56" s="201"/>
    </row>
    <row r="57" spans="1:15" s="220" customFormat="1" ht="12.75" customHeight="1" collapsed="1">
      <c r="A57" s="182" t="s">
        <v>764</v>
      </c>
      <c r="B57" s="182"/>
      <c r="C57" s="181" t="s">
        <v>424</v>
      </c>
      <c r="D57" s="183"/>
      <c r="E57" s="185">
        <v>15641943.14</v>
      </c>
      <c r="F57" s="185">
        <v>0</v>
      </c>
      <c r="G57" s="185">
        <v>859813.77</v>
      </c>
      <c r="H57" s="225">
        <v>1070012.75</v>
      </c>
      <c r="I57" s="225">
        <v>295232.19</v>
      </c>
      <c r="J57" s="225">
        <v>-484.86</v>
      </c>
      <c r="K57" s="225">
        <v>745.15</v>
      </c>
      <c r="L57" s="185">
        <v>1365505.23</v>
      </c>
      <c r="M57" s="185">
        <v>0</v>
      </c>
      <c r="N57" s="185">
        <f>E57+F57+G57+L57+M57</f>
        <v>17867262.14</v>
      </c>
      <c r="O57" s="181"/>
    </row>
    <row r="58" spans="1:15" s="224" customFormat="1" ht="12.75" hidden="1" outlineLevel="1">
      <c r="A58" s="201" t="s">
        <v>765</v>
      </c>
      <c r="B58" s="202"/>
      <c r="C58" s="202" t="s">
        <v>425</v>
      </c>
      <c r="D58" s="202" t="s">
        <v>766</v>
      </c>
      <c r="E58" s="229">
        <v>0.95</v>
      </c>
      <c r="F58" s="229">
        <v>0</v>
      </c>
      <c r="G58" s="229"/>
      <c r="H58" s="230">
        <v>0</v>
      </c>
      <c r="I58" s="230">
        <v>0</v>
      </c>
      <c r="J58" s="230">
        <v>0</v>
      </c>
      <c r="K58" s="230">
        <v>0</v>
      </c>
      <c r="L58" s="229">
        <v>0</v>
      </c>
      <c r="M58" s="229">
        <v>0</v>
      </c>
      <c r="N58" s="229">
        <f aca="true" t="shared" si="5" ref="N58:N70">E58+F58+G58+L58+M58</f>
        <v>0.95</v>
      </c>
      <c r="O58" s="201"/>
    </row>
    <row r="59" spans="1:15" s="224" customFormat="1" ht="12.75" hidden="1" outlineLevel="1">
      <c r="A59" s="201" t="s">
        <v>767</v>
      </c>
      <c r="B59" s="202"/>
      <c r="C59" s="202" t="s">
        <v>768</v>
      </c>
      <c r="D59" s="202" t="s">
        <v>769</v>
      </c>
      <c r="E59" s="229">
        <v>264.84</v>
      </c>
      <c r="F59" s="229">
        <v>0</v>
      </c>
      <c r="G59" s="229"/>
      <c r="H59" s="230">
        <v>0</v>
      </c>
      <c r="I59" s="230">
        <v>0</v>
      </c>
      <c r="J59" s="230">
        <v>0</v>
      </c>
      <c r="K59" s="230">
        <v>0</v>
      </c>
      <c r="L59" s="229">
        <v>0</v>
      </c>
      <c r="M59" s="229">
        <v>0</v>
      </c>
      <c r="N59" s="229">
        <f t="shared" si="5"/>
        <v>264.84</v>
      </c>
      <c r="O59" s="201"/>
    </row>
    <row r="60" spans="1:15" s="224" customFormat="1" ht="12.75" hidden="1" outlineLevel="1">
      <c r="A60" s="201" t="s">
        <v>773</v>
      </c>
      <c r="B60" s="202"/>
      <c r="C60" s="202" t="s">
        <v>774</v>
      </c>
      <c r="D60" s="202" t="s">
        <v>775</v>
      </c>
      <c r="E60" s="229">
        <v>69297.83</v>
      </c>
      <c r="F60" s="229">
        <v>0</v>
      </c>
      <c r="G60" s="229"/>
      <c r="H60" s="230">
        <v>0</v>
      </c>
      <c r="I60" s="230">
        <v>0</v>
      </c>
      <c r="J60" s="230">
        <v>0</v>
      </c>
      <c r="K60" s="230">
        <v>0</v>
      </c>
      <c r="L60" s="229">
        <v>0</v>
      </c>
      <c r="M60" s="229">
        <v>0</v>
      </c>
      <c r="N60" s="229">
        <f t="shared" si="5"/>
        <v>69297.83</v>
      </c>
      <c r="O60" s="201"/>
    </row>
    <row r="61" spans="1:15" s="224" customFormat="1" ht="12.75" hidden="1" outlineLevel="1">
      <c r="A61" s="201" t="s">
        <v>776</v>
      </c>
      <c r="B61" s="202"/>
      <c r="C61" s="202" t="s">
        <v>777</v>
      </c>
      <c r="D61" s="202" t="s">
        <v>778</v>
      </c>
      <c r="E61" s="229">
        <v>843.52</v>
      </c>
      <c r="F61" s="229">
        <v>0</v>
      </c>
      <c r="G61" s="229"/>
      <c r="H61" s="230">
        <v>0</v>
      </c>
      <c r="I61" s="230">
        <v>0</v>
      </c>
      <c r="J61" s="230">
        <v>0</v>
      </c>
      <c r="K61" s="230">
        <v>0</v>
      </c>
      <c r="L61" s="229">
        <v>0</v>
      </c>
      <c r="M61" s="229">
        <v>0</v>
      </c>
      <c r="N61" s="229">
        <f t="shared" si="5"/>
        <v>843.52</v>
      </c>
      <c r="O61" s="201"/>
    </row>
    <row r="62" spans="1:15" s="224" customFormat="1" ht="12.75" hidden="1" outlineLevel="1">
      <c r="A62" s="201" t="s">
        <v>779</v>
      </c>
      <c r="B62" s="202"/>
      <c r="C62" s="202" t="s">
        <v>780</v>
      </c>
      <c r="D62" s="202" t="s">
        <v>781</v>
      </c>
      <c r="E62" s="229">
        <v>1285154.61</v>
      </c>
      <c r="F62" s="229">
        <v>0</v>
      </c>
      <c r="G62" s="229"/>
      <c r="H62" s="230">
        <v>24442.28</v>
      </c>
      <c r="I62" s="230">
        <v>8519.12</v>
      </c>
      <c r="J62" s="230">
        <v>0</v>
      </c>
      <c r="K62" s="230">
        <v>0</v>
      </c>
      <c r="L62" s="229">
        <v>32961.4</v>
      </c>
      <c r="M62" s="229">
        <v>0</v>
      </c>
      <c r="N62" s="229">
        <f t="shared" si="5"/>
        <v>1318116.01</v>
      </c>
      <c r="O62" s="201"/>
    </row>
    <row r="63" spans="1:15" s="224" customFormat="1" ht="12.75" hidden="1" outlineLevel="1">
      <c r="A63" s="201" t="s">
        <v>782</v>
      </c>
      <c r="B63" s="202"/>
      <c r="C63" s="202" t="s">
        <v>783</v>
      </c>
      <c r="D63" s="202" t="s">
        <v>784</v>
      </c>
      <c r="E63" s="229">
        <v>1397198.04</v>
      </c>
      <c r="F63" s="229">
        <v>0</v>
      </c>
      <c r="G63" s="229"/>
      <c r="H63" s="230">
        <v>197336.35</v>
      </c>
      <c r="I63" s="230">
        <v>0</v>
      </c>
      <c r="J63" s="230">
        <v>0</v>
      </c>
      <c r="K63" s="230">
        <v>0</v>
      </c>
      <c r="L63" s="229">
        <v>197336.35</v>
      </c>
      <c r="M63" s="229">
        <v>0</v>
      </c>
      <c r="N63" s="229">
        <f t="shared" si="5"/>
        <v>1594534.3900000001</v>
      </c>
      <c r="O63" s="201"/>
    </row>
    <row r="64" spans="1:15" s="224" customFormat="1" ht="12.75" hidden="1" outlineLevel="1">
      <c r="A64" s="201" t="s">
        <v>785</v>
      </c>
      <c r="B64" s="202"/>
      <c r="C64" s="202" t="s">
        <v>786</v>
      </c>
      <c r="D64" s="202" t="s">
        <v>787</v>
      </c>
      <c r="E64" s="229">
        <v>30721.64</v>
      </c>
      <c r="F64" s="229">
        <v>0</v>
      </c>
      <c r="G64" s="229"/>
      <c r="H64" s="230">
        <v>0</v>
      </c>
      <c r="I64" s="230">
        <v>4580.3</v>
      </c>
      <c r="J64" s="230">
        <v>41.48</v>
      </c>
      <c r="K64" s="230">
        <v>0</v>
      </c>
      <c r="L64" s="229">
        <v>4621.78</v>
      </c>
      <c r="M64" s="229">
        <v>0</v>
      </c>
      <c r="N64" s="229">
        <f t="shared" si="5"/>
        <v>35343.42</v>
      </c>
      <c r="O64" s="201"/>
    </row>
    <row r="65" spans="1:15" s="224" customFormat="1" ht="12.75" hidden="1" outlineLevel="1">
      <c r="A65" s="201" t="s">
        <v>788</v>
      </c>
      <c r="B65" s="202"/>
      <c r="C65" s="202" t="s">
        <v>789</v>
      </c>
      <c r="D65" s="202" t="s">
        <v>790</v>
      </c>
      <c r="E65" s="229">
        <v>357947.41</v>
      </c>
      <c r="F65" s="229">
        <v>0</v>
      </c>
      <c r="G65" s="229"/>
      <c r="H65" s="230">
        <v>3680.45</v>
      </c>
      <c r="I65" s="230">
        <v>12395.5</v>
      </c>
      <c r="J65" s="230">
        <v>-50.2</v>
      </c>
      <c r="K65" s="230">
        <v>0</v>
      </c>
      <c r="L65" s="229">
        <v>16025.75</v>
      </c>
      <c r="M65" s="229">
        <v>0</v>
      </c>
      <c r="N65" s="229">
        <f t="shared" si="5"/>
        <v>373973.16</v>
      </c>
      <c r="O65" s="201"/>
    </row>
    <row r="66" spans="1:15" s="224" customFormat="1" ht="12.75" hidden="1" outlineLevel="1">
      <c r="A66" s="201" t="s">
        <v>791</v>
      </c>
      <c r="B66" s="202"/>
      <c r="C66" s="202" t="s">
        <v>792</v>
      </c>
      <c r="D66" s="202" t="s">
        <v>793</v>
      </c>
      <c r="E66" s="229">
        <v>0.02</v>
      </c>
      <c r="F66" s="229">
        <v>0</v>
      </c>
      <c r="G66" s="229"/>
      <c r="H66" s="230">
        <v>0</v>
      </c>
      <c r="I66" s="230">
        <v>0</v>
      </c>
      <c r="J66" s="230">
        <v>0</v>
      </c>
      <c r="K66" s="230">
        <v>0</v>
      </c>
      <c r="L66" s="229">
        <v>0</v>
      </c>
      <c r="M66" s="229">
        <v>0</v>
      </c>
      <c r="N66" s="229">
        <f t="shared" si="5"/>
        <v>0.02</v>
      </c>
      <c r="O66" s="201"/>
    </row>
    <row r="67" spans="1:15" s="224" customFormat="1" ht="12.75" hidden="1" outlineLevel="1">
      <c r="A67" s="201" t="s">
        <v>794</v>
      </c>
      <c r="B67" s="202"/>
      <c r="C67" s="202" t="s">
        <v>795</v>
      </c>
      <c r="D67" s="202" t="s">
        <v>796</v>
      </c>
      <c r="E67" s="229">
        <v>33543.02</v>
      </c>
      <c r="F67" s="229">
        <v>0</v>
      </c>
      <c r="G67" s="229"/>
      <c r="H67" s="230">
        <v>0</v>
      </c>
      <c r="I67" s="230">
        <v>38200.4</v>
      </c>
      <c r="J67" s="230">
        <v>-1.64</v>
      </c>
      <c r="K67" s="230">
        <v>0</v>
      </c>
      <c r="L67" s="229">
        <v>38198.76</v>
      </c>
      <c r="M67" s="229">
        <v>0</v>
      </c>
      <c r="N67" s="229">
        <f t="shared" si="5"/>
        <v>71741.78</v>
      </c>
      <c r="O67" s="201"/>
    </row>
    <row r="68" spans="1:15" s="224" customFormat="1" ht="12.75" hidden="1" outlineLevel="1">
      <c r="A68" s="201" t="s">
        <v>797</v>
      </c>
      <c r="B68" s="202"/>
      <c r="C68" s="202" t="s">
        <v>798</v>
      </c>
      <c r="D68" s="202" t="s">
        <v>799</v>
      </c>
      <c r="E68" s="229">
        <v>294.75</v>
      </c>
      <c r="F68" s="229">
        <v>0</v>
      </c>
      <c r="G68" s="229"/>
      <c r="H68" s="230">
        <v>0</v>
      </c>
      <c r="I68" s="230">
        <v>0</v>
      </c>
      <c r="J68" s="230">
        <v>0</v>
      </c>
      <c r="K68" s="230">
        <v>28.48</v>
      </c>
      <c r="L68" s="229">
        <v>28.48</v>
      </c>
      <c r="M68" s="229">
        <v>0</v>
      </c>
      <c r="N68" s="229">
        <f t="shared" si="5"/>
        <v>323.23</v>
      </c>
      <c r="O68" s="201"/>
    </row>
    <row r="69" spans="1:15" s="224" customFormat="1" ht="12.75" hidden="1" outlineLevel="1">
      <c r="A69" s="201" t="s">
        <v>803</v>
      </c>
      <c r="B69" s="202"/>
      <c r="C69" s="202" t="s">
        <v>804</v>
      </c>
      <c r="D69" s="202" t="s">
        <v>805</v>
      </c>
      <c r="E69" s="229">
        <v>1076.1</v>
      </c>
      <c r="F69" s="229">
        <v>0</v>
      </c>
      <c r="G69" s="229"/>
      <c r="H69" s="230">
        <v>0</v>
      </c>
      <c r="I69" s="230">
        <v>0</v>
      </c>
      <c r="J69" s="230">
        <v>0</v>
      </c>
      <c r="K69" s="230">
        <v>0</v>
      </c>
      <c r="L69" s="229">
        <v>0</v>
      </c>
      <c r="M69" s="229">
        <v>0</v>
      </c>
      <c r="N69" s="229">
        <f t="shared" si="5"/>
        <v>1076.1</v>
      </c>
      <c r="O69" s="201"/>
    </row>
    <row r="70" spans="1:15" s="224" customFormat="1" ht="12.75" hidden="1" outlineLevel="1">
      <c r="A70" s="201" t="s">
        <v>806</v>
      </c>
      <c r="B70" s="202"/>
      <c r="C70" s="202" t="s">
        <v>807</v>
      </c>
      <c r="D70" s="202" t="s">
        <v>808</v>
      </c>
      <c r="E70" s="229">
        <v>32464.23</v>
      </c>
      <c r="F70" s="229">
        <v>0</v>
      </c>
      <c r="G70" s="229"/>
      <c r="H70" s="230">
        <v>-5496.33</v>
      </c>
      <c r="I70" s="230">
        <v>-1616.32</v>
      </c>
      <c r="J70" s="230">
        <v>-125.85</v>
      </c>
      <c r="K70" s="230">
        <v>0</v>
      </c>
      <c r="L70" s="229">
        <v>-7238.5</v>
      </c>
      <c r="M70" s="229">
        <v>0</v>
      </c>
      <c r="N70" s="229">
        <f t="shared" si="5"/>
        <v>25225.73</v>
      </c>
      <c r="O70" s="201"/>
    </row>
    <row r="71" spans="1:15" s="220" customFormat="1" ht="12.75" customHeight="1" collapsed="1">
      <c r="A71" s="182" t="s">
        <v>812</v>
      </c>
      <c r="B71" s="182"/>
      <c r="C71" s="181" t="s">
        <v>425</v>
      </c>
      <c r="D71" s="183"/>
      <c r="E71" s="185">
        <v>3208806.96</v>
      </c>
      <c r="F71" s="185">
        <v>0</v>
      </c>
      <c r="G71" s="185">
        <v>180525.67</v>
      </c>
      <c r="H71" s="225">
        <v>219962.75</v>
      </c>
      <c r="I71" s="225">
        <v>62079</v>
      </c>
      <c r="J71" s="225">
        <v>-136.21</v>
      </c>
      <c r="K71" s="225">
        <v>28.48</v>
      </c>
      <c r="L71" s="185">
        <v>281934.02</v>
      </c>
      <c r="M71" s="185">
        <v>0</v>
      </c>
      <c r="N71" s="185">
        <f>E71+F71+G71+L71+M71</f>
        <v>3671266.65</v>
      </c>
      <c r="O71" s="181"/>
    </row>
    <row r="72" spans="1:15" s="203" customFormat="1" ht="12.75" hidden="1" outlineLevel="1">
      <c r="A72" s="201" t="s">
        <v>813</v>
      </c>
      <c r="B72" s="202"/>
      <c r="C72" s="202" t="s">
        <v>814</v>
      </c>
      <c r="D72" s="202" t="s">
        <v>815</v>
      </c>
      <c r="E72" s="229">
        <v>-3910624.16</v>
      </c>
      <c r="F72" s="229">
        <v>0</v>
      </c>
      <c r="G72" s="229"/>
      <c r="H72" s="230">
        <v>0</v>
      </c>
      <c r="I72" s="230">
        <v>0</v>
      </c>
      <c r="J72" s="230">
        <v>0</v>
      </c>
      <c r="K72" s="230">
        <v>0</v>
      </c>
      <c r="L72" s="229">
        <v>0</v>
      </c>
      <c r="M72" s="229">
        <v>0</v>
      </c>
      <c r="N72" s="229">
        <f aca="true" t="shared" si="6" ref="N72:N135">E72+F72+G72+L72+M72</f>
        <v>-3910624.16</v>
      </c>
      <c r="O72" s="201"/>
    </row>
    <row r="73" spans="1:15" s="203" customFormat="1" ht="12.75" hidden="1" outlineLevel="1">
      <c r="A73" s="201" t="s">
        <v>816</v>
      </c>
      <c r="B73" s="202"/>
      <c r="C73" s="202" t="s">
        <v>817</v>
      </c>
      <c r="D73" s="202" t="s">
        <v>818</v>
      </c>
      <c r="E73" s="229">
        <v>-1300530.05</v>
      </c>
      <c r="F73" s="229">
        <v>0</v>
      </c>
      <c r="G73" s="229"/>
      <c r="H73" s="230">
        <v>-2239872</v>
      </c>
      <c r="I73" s="230">
        <v>-3311031.81</v>
      </c>
      <c r="J73" s="230">
        <v>0</v>
      </c>
      <c r="K73" s="230">
        <v>-14859.52</v>
      </c>
      <c r="L73" s="229">
        <v>-5565763.33</v>
      </c>
      <c r="M73" s="229">
        <v>0</v>
      </c>
      <c r="N73" s="229">
        <f t="shared" si="6"/>
        <v>-6866293.38</v>
      </c>
      <c r="O73" s="201"/>
    </row>
    <row r="74" spans="1:15" s="203" customFormat="1" ht="12.75" hidden="1" outlineLevel="1">
      <c r="A74" s="201" t="s">
        <v>819</v>
      </c>
      <c r="B74" s="202"/>
      <c r="C74" s="202" t="s">
        <v>820</v>
      </c>
      <c r="D74" s="202" t="s">
        <v>821</v>
      </c>
      <c r="E74" s="229">
        <v>179800</v>
      </c>
      <c r="F74" s="229">
        <v>0</v>
      </c>
      <c r="G74" s="229"/>
      <c r="H74" s="230">
        <v>0</v>
      </c>
      <c r="I74" s="230">
        <v>2306522.29</v>
      </c>
      <c r="J74" s="230">
        <v>0</v>
      </c>
      <c r="K74" s="230">
        <v>0</v>
      </c>
      <c r="L74" s="229">
        <v>2306522.29</v>
      </c>
      <c r="M74" s="229">
        <v>0</v>
      </c>
      <c r="N74" s="229">
        <f t="shared" si="6"/>
        <v>2486322.29</v>
      </c>
      <c r="O74" s="201"/>
    </row>
    <row r="75" spans="1:15" s="203" customFormat="1" ht="12.75" hidden="1" outlineLevel="1">
      <c r="A75" s="201" t="s">
        <v>822</v>
      </c>
      <c r="B75" s="202"/>
      <c r="C75" s="202" t="s">
        <v>823</v>
      </c>
      <c r="D75" s="202" t="s">
        <v>824</v>
      </c>
      <c r="E75" s="229">
        <v>180359.96</v>
      </c>
      <c r="F75" s="229">
        <v>0</v>
      </c>
      <c r="G75" s="229"/>
      <c r="H75" s="230">
        <v>0</v>
      </c>
      <c r="I75" s="230">
        <v>0</v>
      </c>
      <c r="J75" s="230">
        <v>0</v>
      </c>
      <c r="K75" s="230">
        <v>0</v>
      </c>
      <c r="L75" s="229">
        <v>0</v>
      </c>
      <c r="M75" s="229">
        <v>0</v>
      </c>
      <c r="N75" s="229">
        <f t="shared" si="6"/>
        <v>180359.96</v>
      </c>
      <c r="O75" s="201"/>
    </row>
    <row r="76" spans="1:15" s="203" customFormat="1" ht="12.75" hidden="1" outlineLevel="1">
      <c r="A76" s="201" t="s">
        <v>828</v>
      </c>
      <c r="B76" s="202"/>
      <c r="C76" s="202" t="s">
        <v>829</v>
      </c>
      <c r="D76" s="202" t="s">
        <v>830</v>
      </c>
      <c r="E76" s="229">
        <v>155118.95</v>
      </c>
      <c r="F76" s="229">
        <v>0</v>
      </c>
      <c r="G76" s="229"/>
      <c r="H76" s="230">
        <v>0</v>
      </c>
      <c r="I76" s="230">
        <v>0</v>
      </c>
      <c r="J76" s="230">
        <v>0</v>
      </c>
      <c r="K76" s="230">
        <v>0</v>
      </c>
      <c r="L76" s="229">
        <v>0</v>
      </c>
      <c r="M76" s="229">
        <v>0</v>
      </c>
      <c r="N76" s="229">
        <f t="shared" si="6"/>
        <v>155118.95</v>
      </c>
      <c r="O76" s="201"/>
    </row>
    <row r="77" spans="1:15" s="203" customFormat="1" ht="12.75" hidden="1" outlineLevel="1">
      <c r="A77" s="201" t="s">
        <v>831</v>
      </c>
      <c r="B77" s="202"/>
      <c r="C77" s="202" t="s">
        <v>832</v>
      </c>
      <c r="D77" s="202" t="s">
        <v>833</v>
      </c>
      <c r="E77" s="229">
        <v>1403.62</v>
      </c>
      <c r="F77" s="229">
        <v>0</v>
      </c>
      <c r="G77" s="229"/>
      <c r="H77" s="230">
        <v>0</v>
      </c>
      <c r="I77" s="230">
        <v>0</v>
      </c>
      <c r="J77" s="230">
        <v>0</v>
      </c>
      <c r="K77" s="230">
        <v>0</v>
      </c>
      <c r="L77" s="229">
        <v>0</v>
      </c>
      <c r="M77" s="229">
        <v>0</v>
      </c>
      <c r="N77" s="229">
        <f t="shared" si="6"/>
        <v>1403.62</v>
      </c>
      <c r="O77" s="201"/>
    </row>
    <row r="78" spans="1:15" s="203" customFormat="1" ht="12.75" hidden="1" outlineLevel="1">
      <c r="A78" s="201" t="s">
        <v>837</v>
      </c>
      <c r="B78" s="202"/>
      <c r="C78" s="202" t="s">
        <v>838</v>
      </c>
      <c r="D78" s="202" t="s">
        <v>839</v>
      </c>
      <c r="E78" s="229">
        <v>-56130.01</v>
      </c>
      <c r="F78" s="229">
        <v>0</v>
      </c>
      <c r="G78" s="229"/>
      <c r="H78" s="230">
        <v>0</v>
      </c>
      <c r="I78" s="230">
        <v>20463.62</v>
      </c>
      <c r="J78" s="230">
        <v>0</v>
      </c>
      <c r="K78" s="230">
        <v>0</v>
      </c>
      <c r="L78" s="229">
        <v>20463.62</v>
      </c>
      <c r="M78" s="229">
        <v>0</v>
      </c>
      <c r="N78" s="229">
        <f t="shared" si="6"/>
        <v>-35666.39</v>
      </c>
      <c r="O78" s="201"/>
    </row>
    <row r="79" spans="1:15" s="203" customFormat="1" ht="12.75" hidden="1" outlineLevel="1">
      <c r="A79" s="201" t="s">
        <v>840</v>
      </c>
      <c r="B79" s="202"/>
      <c r="C79" s="202" t="s">
        <v>841</v>
      </c>
      <c r="D79" s="202" t="s">
        <v>842</v>
      </c>
      <c r="E79" s="229">
        <v>456998.22</v>
      </c>
      <c r="F79" s="229">
        <v>0</v>
      </c>
      <c r="G79" s="229"/>
      <c r="H79" s="230">
        <v>1918.02</v>
      </c>
      <c r="I79" s="230">
        <v>0</v>
      </c>
      <c r="J79" s="230">
        <v>0</v>
      </c>
      <c r="K79" s="230">
        <v>0</v>
      </c>
      <c r="L79" s="229">
        <v>1918.02</v>
      </c>
      <c r="M79" s="229">
        <v>0</v>
      </c>
      <c r="N79" s="229">
        <f t="shared" si="6"/>
        <v>458916.24</v>
      </c>
      <c r="O79" s="201"/>
    </row>
    <row r="80" spans="1:15" s="203" customFormat="1" ht="12.75" hidden="1" outlineLevel="1">
      <c r="A80" s="201" t="s">
        <v>843</v>
      </c>
      <c r="B80" s="202"/>
      <c r="C80" s="202" t="s">
        <v>844</v>
      </c>
      <c r="D80" s="202" t="s">
        <v>845</v>
      </c>
      <c r="E80" s="229">
        <v>71814.91</v>
      </c>
      <c r="F80" s="229">
        <v>0</v>
      </c>
      <c r="G80" s="229"/>
      <c r="H80" s="230">
        <v>0</v>
      </c>
      <c r="I80" s="230">
        <v>0</v>
      </c>
      <c r="J80" s="230">
        <v>0</v>
      </c>
      <c r="K80" s="230">
        <v>821.98</v>
      </c>
      <c r="L80" s="229">
        <v>821.98</v>
      </c>
      <c r="M80" s="229">
        <v>0</v>
      </c>
      <c r="N80" s="229">
        <f t="shared" si="6"/>
        <v>72636.89</v>
      </c>
      <c r="O80" s="201"/>
    </row>
    <row r="81" spans="1:15" s="203" customFormat="1" ht="12.75" hidden="1" outlineLevel="1">
      <c r="A81" s="201" t="s">
        <v>846</v>
      </c>
      <c r="B81" s="202"/>
      <c r="C81" s="202" t="s">
        <v>847</v>
      </c>
      <c r="D81" s="202" t="s">
        <v>848</v>
      </c>
      <c r="E81" s="229">
        <v>59762.47</v>
      </c>
      <c r="F81" s="229">
        <v>0</v>
      </c>
      <c r="G81" s="229"/>
      <c r="H81" s="230">
        <v>349.5</v>
      </c>
      <c r="I81" s="230">
        <v>0</v>
      </c>
      <c r="J81" s="230">
        <v>0</v>
      </c>
      <c r="K81" s="230">
        <v>0</v>
      </c>
      <c r="L81" s="229">
        <v>349.5</v>
      </c>
      <c r="M81" s="229">
        <v>0</v>
      </c>
      <c r="N81" s="229">
        <f t="shared" si="6"/>
        <v>60111.97</v>
      </c>
      <c r="O81" s="201"/>
    </row>
    <row r="82" spans="1:15" s="203" customFormat="1" ht="12.75" hidden="1" outlineLevel="1">
      <c r="A82" s="201" t="s">
        <v>849</v>
      </c>
      <c r="B82" s="202"/>
      <c r="C82" s="202" t="s">
        <v>850</v>
      </c>
      <c r="D82" s="202" t="s">
        <v>851</v>
      </c>
      <c r="E82" s="229">
        <v>993.88</v>
      </c>
      <c r="F82" s="229">
        <v>0</v>
      </c>
      <c r="G82" s="229"/>
      <c r="H82" s="230">
        <v>0</v>
      </c>
      <c r="I82" s="230">
        <v>0</v>
      </c>
      <c r="J82" s="230">
        <v>0</v>
      </c>
      <c r="K82" s="230">
        <v>0</v>
      </c>
      <c r="L82" s="229">
        <v>0</v>
      </c>
      <c r="M82" s="229">
        <v>0</v>
      </c>
      <c r="N82" s="229">
        <f t="shared" si="6"/>
        <v>993.88</v>
      </c>
      <c r="O82" s="201"/>
    </row>
    <row r="83" spans="1:15" s="203" customFormat="1" ht="12.75" hidden="1" outlineLevel="1">
      <c r="A83" s="201" t="s">
        <v>852</v>
      </c>
      <c r="B83" s="202"/>
      <c r="C83" s="202" t="s">
        <v>853</v>
      </c>
      <c r="D83" s="202" t="s">
        <v>854</v>
      </c>
      <c r="E83" s="229">
        <v>2605.61</v>
      </c>
      <c r="F83" s="229">
        <v>0</v>
      </c>
      <c r="G83" s="229"/>
      <c r="H83" s="230">
        <v>0</v>
      </c>
      <c r="I83" s="230">
        <v>0</v>
      </c>
      <c r="J83" s="230">
        <v>0</v>
      </c>
      <c r="K83" s="230">
        <v>0</v>
      </c>
      <c r="L83" s="229">
        <v>0</v>
      </c>
      <c r="M83" s="229">
        <v>0</v>
      </c>
      <c r="N83" s="229">
        <f t="shared" si="6"/>
        <v>2605.61</v>
      </c>
      <c r="O83" s="201"/>
    </row>
    <row r="84" spans="1:15" s="203" customFormat="1" ht="12.75" hidden="1" outlineLevel="1">
      <c r="A84" s="201" t="s">
        <v>855</v>
      </c>
      <c r="B84" s="202"/>
      <c r="C84" s="202" t="s">
        <v>856</v>
      </c>
      <c r="D84" s="202" t="s">
        <v>857</v>
      </c>
      <c r="E84" s="229">
        <v>6525</v>
      </c>
      <c r="F84" s="229">
        <v>0</v>
      </c>
      <c r="G84" s="229"/>
      <c r="H84" s="230">
        <v>0</v>
      </c>
      <c r="I84" s="230">
        <v>0</v>
      </c>
      <c r="J84" s="230">
        <v>0</v>
      </c>
      <c r="K84" s="230">
        <v>0</v>
      </c>
      <c r="L84" s="229">
        <v>0</v>
      </c>
      <c r="M84" s="229">
        <v>0</v>
      </c>
      <c r="N84" s="229">
        <f t="shared" si="6"/>
        <v>6525</v>
      </c>
      <c r="O84" s="201"/>
    </row>
    <row r="85" spans="1:15" s="203" customFormat="1" ht="12.75" hidden="1" outlineLevel="1">
      <c r="A85" s="201" t="s">
        <v>858</v>
      </c>
      <c r="B85" s="202"/>
      <c r="C85" s="202" t="s">
        <v>859</v>
      </c>
      <c r="D85" s="202" t="s">
        <v>860</v>
      </c>
      <c r="E85" s="229">
        <v>549</v>
      </c>
      <c r="F85" s="229">
        <v>0</v>
      </c>
      <c r="G85" s="229"/>
      <c r="H85" s="230">
        <v>0</v>
      </c>
      <c r="I85" s="230">
        <v>0</v>
      </c>
      <c r="J85" s="230">
        <v>0</v>
      </c>
      <c r="K85" s="230">
        <v>0</v>
      </c>
      <c r="L85" s="229">
        <v>0</v>
      </c>
      <c r="M85" s="229">
        <v>0</v>
      </c>
      <c r="N85" s="229">
        <f t="shared" si="6"/>
        <v>549</v>
      </c>
      <c r="O85" s="201"/>
    </row>
    <row r="86" spans="1:15" s="203" customFormat="1" ht="12.75" hidden="1" outlineLevel="1">
      <c r="A86" s="201" t="s">
        <v>861</v>
      </c>
      <c r="B86" s="202"/>
      <c r="C86" s="202" t="s">
        <v>862</v>
      </c>
      <c r="D86" s="202" t="s">
        <v>863</v>
      </c>
      <c r="E86" s="229">
        <v>1532.64</v>
      </c>
      <c r="F86" s="229">
        <v>0</v>
      </c>
      <c r="G86" s="229"/>
      <c r="H86" s="230">
        <v>0</v>
      </c>
      <c r="I86" s="230">
        <v>0</v>
      </c>
      <c r="J86" s="230">
        <v>0</v>
      </c>
      <c r="K86" s="230">
        <v>0</v>
      </c>
      <c r="L86" s="229">
        <v>0</v>
      </c>
      <c r="M86" s="229">
        <v>0</v>
      </c>
      <c r="N86" s="229">
        <f t="shared" si="6"/>
        <v>1532.64</v>
      </c>
      <c r="O86" s="201"/>
    </row>
    <row r="87" spans="1:15" s="203" customFormat="1" ht="12.75" hidden="1" outlineLevel="1">
      <c r="A87" s="201" t="s">
        <v>864</v>
      </c>
      <c r="B87" s="202"/>
      <c r="C87" s="202" t="s">
        <v>865</v>
      </c>
      <c r="D87" s="202" t="s">
        <v>866</v>
      </c>
      <c r="E87" s="229">
        <v>149</v>
      </c>
      <c r="F87" s="229">
        <v>0</v>
      </c>
      <c r="G87" s="229"/>
      <c r="H87" s="230">
        <v>0</v>
      </c>
      <c r="I87" s="230">
        <v>0</v>
      </c>
      <c r="J87" s="230">
        <v>0</v>
      </c>
      <c r="K87" s="230">
        <v>0</v>
      </c>
      <c r="L87" s="229">
        <v>0</v>
      </c>
      <c r="M87" s="229">
        <v>0</v>
      </c>
      <c r="N87" s="229">
        <f t="shared" si="6"/>
        <v>149</v>
      </c>
      <c r="O87" s="201"/>
    </row>
    <row r="88" spans="1:15" s="203" customFormat="1" ht="12.75" hidden="1" outlineLevel="1">
      <c r="A88" s="201" t="s">
        <v>867</v>
      </c>
      <c r="B88" s="202"/>
      <c r="C88" s="202" t="s">
        <v>868</v>
      </c>
      <c r="D88" s="202" t="s">
        <v>869</v>
      </c>
      <c r="E88" s="229">
        <v>852.07</v>
      </c>
      <c r="F88" s="229">
        <v>0</v>
      </c>
      <c r="G88" s="229"/>
      <c r="H88" s="230">
        <v>0</v>
      </c>
      <c r="I88" s="230">
        <v>0</v>
      </c>
      <c r="J88" s="230">
        <v>0</v>
      </c>
      <c r="K88" s="230">
        <v>0</v>
      </c>
      <c r="L88" s="229">
        <v>0</v>
      </c>
      <c r="M88" s="229">
        <v>0</v>
      </c>
      <c r="N88" s="229">
        <f t="shared" si="6"/>
        <v>852.07</v>
      </c>
      <c r="O88" s="201"/>
    </row>
    <row r="89" spans="1:15" s="203" customFormat="1" ht="12.75" hidden="1" outlineLevel="1">
      <c r="A89" s="201" t="s">
        <v>870</v>
      </c>
      <c r="B89" s="202"/>
      <c r="C89" s="202" t="s">
        <v>871</v>
      </c>
      <c r="D89" s="202" t="s">
        <v>872</v>
      </c>
      <c r="E89" s="229">
        <v>67309.99</v>
      </c>
      <c r="F89" s="229">
        <v>0</v>
      </c>
      <c r="G89" s="229"/>
      <c r="H89" s="230">
        <v>0</v>
      </c>
      <c r="I89" s="230">
        <v>786.25</v>
      </c>
      <c r="J89" s="230">
        <v>0</v>
      </c>
      <c r="K89" s="230">
        <v>0</v>
      </c>
      <c r="L89" s="229">
        <v>786.25</v>
      </c>
      <c r="M89" s="229">
        <v>0</v>
      </c>
      <c r="N89" s="229">
        <f t="shared" si="6"/>
        <v>68096.24</v>
      </c>
      <c r="O89" s="201"/>
    </row>
    <row r="90" spans="1:15" s="203" customFormat="1" ht="12.75" hidden="1" outlineLevel="1">
      <c r="A90" s="201" t="s">
        <v>873</v>
      </c>
      <c r="B90" s="202"/>
      <c r="C90" s="202" t="s">
        <v>874</v>
      </c>
      <c r="D90" s="202" t="s">
        <v>875</v>
      </c>
      <c r="E90" s="229">
        <v>940.34</v>
      </c>
      <c r="F90" s="229">
        <v>0</v>
      </c>
      <c r="G90" s="229"/>
      <c r="H90" s="230">
        <v>0</v>
      </c>
      <c r="I90" s="230">
        <v>0</v>
      </c>
      <c r="J90" s="230">
        <v>0</v>
      </c>
      <c r="K90" s="230">
        <v>0</v>
      </c>
      <c r="L90" s="229">
        <v>0</v>
      </c>
      <c r="M90" s="229">
        <v>0</v>
      </c>
      <c r="N90" s="229">
        <f t="shared" si="6"/>
        <v>940.34</v>
      </c>
      <c r="O90" s="201"/>
    </row>
    <row r="91" spans="1:15" s="203" customFormat="1" ht="12.75" hidden="1" outlineLevel="1">
      <c r="A91" s="201" t="s">
        <v>876</v>
      </c>
      <c r="B91" s="202"/>
      <c r="C91" s="202" t="s">
        <v>877</v>
      </c>
      <c r="D91" s="202" t="s">
        <v>878</v>
      </c>
      <c r="E91" s="229">
        <v>38798.42</v>
      </c>
      <c r="F91" s="229">
        <v>0</v>
      </c>
      <c r="G91" s="229"/>
      <c r="H91" s="230">
        <v>0</v>
      </c>
      <c r="I91" s="230">
        <v>297.5</v>
      </c>
      <c r="J91" s="230">
        <v>0</v>
      </c>
      <c r="K91" s="230">
        <v>0</v>
      </c>
      <c r="L91" s="229">
        <v>297.5</v>
      </c>
      <c r="M91" s="229">
        <v>0</v>
      </c>
      <c r="N91" s="229">
        <f t="shared" si="6"/>
        <v>39095.92</v>
      </c>
      <c r="O91" s="201"/>
    </row>
    <row r="92" spans="1:15" s="203" customFormat="1" ht="12.75" hidden="1" outlineLevel="1">
      <c r="A92" s="201" t="s">
        <v>879</v>
      </c>
      <c r="B92" s="202"/>
      <c r="C92" s="202" t="s">
        <v>880</v>
      </c>
      <c r="D92" s="202" t="s">
        <v>881</v>
      </c>
      <c r="E92" s="229">
        <v>72472.46</v>
      </c>
      <c r="F92" s="229">
        <v>0</v>
      </c>
      <c r="G92" s="229"/>
      <c r="H92" s="230">
        <v>7842.94</v>
      </c>
      <c r="I92" s="230">
        <v>0</v>
      </c>
      <c r="J92" s="230">
        <v>0</v>
      </c>
      <c r="K92" s="230">
        <v>0</v>
      </c>
      <c r="L92" s="229">
        <v>7842.94</v>
      </c>
      <c r="M92" s="229">
        <v>0</v>
      </c>
      <c r="N92" s="229">
        <f t="shared" si="6"/>
        <v>80315.40000000001</v>
      </c>
      <c r="O92" s="201"/>
    </row>
    <row r="93" spans="1:15" s="203" customFormat="1" ht="12.75" hidden="1" outlineLevel="1">
      <c r="A93" s="201" t="s">
        <v>882</v>
      </c>
      <c r="B93" s="202"/>
      <c r="C93" s="202" t="s">
        <v>883</v>
      </c>
      <c r="D93" s="202" t="s">
        <v>884</v>
      </c>
      <c r="E93" s="229">
        <v>5148.69</v>
      </c>
      <c r="F93" s="229">
        <v>0</v>
      </c>
      <c r="G93" s="229"/>
      <c r="H93" s="230">
        <v>0</v>
      </c>
      <c r="I93" s="230">
        <v>0</v>
      </c>
      <c r="J93" s="230">
        <v>0</v>
      </c>
      <c r="K93" s="230">
        <v>0</v>
      </c>
      <c r="L93" s="229">
        <v>0</v>
      </c>
      <c r="M93" s="229">
        <v>0</v>
      </c>
      <c r="N93" s="229">
        <f t="shared" si="6"/>
        <v>5148.69</v>
      </c>
      <c r="O93" s="201"/>
    </row>
    <row r="94" spans="1:15" s="203" customFormat="1" ht="12.75" hidden="1" outlineLevel="1">
      <c r="A94" s="201" t="s">
        <v>885</v>
      </c>
      <c r="B94" s="202"/>
      <c r="C94" s="202" t="s">
        <v>886</v>
      </c>
      <c r="D94" s="202" t="s">
        <v>887</v>
      </c>
      <c r="E94" s="229">
        <v>33.24</v>
      </c>
      <c r="F94" s="229">
        <v>0</v>
      </c>
      <c r="G94" s="229"/>
      <c r="H94" s="230">
        <v>0</v>
      </c>
      <c r="I94" s="230">
        <v>0</v>
      </c>
      <c r="J94" s="230">
        <v>0</v>
      </c>
      <c r="K94" s="230">
        <v>0</v>
      </c>
      <c r="L94" s="229">
        <v>0</v>
      </c>
      <c r="M94" s="229">
        <v>0</v>
      </c>
      <c r="N94" s="229">
        <f t="shared" si="6"/>
        <v>33.24</v>
      </c>
      <c r="O94" s="201"/>
    </row>
    <row r="95" spans="1:15" s="203" customFormat="1" ht="12.75" hidden="1" outlineLevel="1">
      <c r="A95" s="201" t="s">
        <v>888</v>
      </c>
      <c r="B95" s="202"/>
      <c r="C95" s="202" t="s">
        <v>889</v>
      </c>
      <c r="D95" s="202" t="s">
        <v>890</v>
      </c>
      <c r="E95" s="229">
        <v>7338.63</v>
      </c>
      <c r="F95" s="229">
        <v>0</v>
      </c>
      <c r="G95" s="229"/>
      <c r="H95" s="230">
        <v>0</v>
      </c>
      <c r="I95" s="230">
        <v>0</v>
      </c>
      <c r="J95" s="230">
        <v>0</v>
      </c>
      <c r="K95" s="230">
        <v>0</v>
      </c>
      <c r="L95" s="229">
        <v>0</v>
      </c>
      <c r="M95" s="229">
        <v>0</v>
      </c>
      <c r="N95" s="229">
        <f t="shared" si="6"/>
        <v>7338.63</v>
      </c>
      <c r="O95" s="201"/>
    </row>
    <row r="96" spans="1:15" s="203" customFormat="1" ht="12.75" hidden="1" outlineLevel="1">
      <c r="A96" s="201" t="s">
        <v>891</v>
      </c>
      <c r="B96" s="202"/>
      <c r="C96" s="202" t="s">
        <v>892</v>
      </c>
      <c r="D96" s="202" t="s">
        <v>893</v>
      </c>
      <c r="E96" s="229">
        <v>19068.78</v>
      </c>
      <c r="F96" s="229">
        <v>0</v>
      </c>
      <c r="G96" s="229"/>
      <c r="H96" s="230">
        <v>0</v>
      </c>
      <c r="I96" s="230">
        <v>0</v>
      </c>
      <c r="J96" s="230">
        <v>0</v>
      </c>
      <c r="K96" s="230">
        <v>0</v>
      </c>
      <c r="L96" s="229">
        <v>0</v>
      </c>
      <c r="M96" s="229">
        <v>0</v>
      </c>
      <c r="N96" s="229">
        <f t="shared" si="6"/>
        <v>19068.78</v>
      </c>
      <c r="O96" s="201"/>
    </row>
    <row r="97" spans="1:15" s="203" customFormat="1" ht="12.75" hidden="1" outlineLevel="1">
      <c r="A97" s="201" t="s">
        <v>894</v>
      </c>
      <c r="B97" s="202"/>
      <c r="C97" s="202" t="s">
        <v>895</v>
      </c>
      <c r="D97" s="202" t="s">
        <v>896</v>
      </c>
      <c r="E97" s="229">
        <v>138340.02</v>
      </c>
      <c r="F97" s="229">
        <v>0</v>
      </c>
      <c r="G97" s="229"/>
      <c r="H97" s="230">
        <v>4.67</v>
      </c>
      <c r="I97" s="230">
        <v>134.54</v>
      </c>
      <c r="J97" s="230">
        <v>0</v>
      </c>
      <c r="K97" s="230">
        <v>814.62</v>
      </c>
      <c r="L97" s="229">
        <v>953.83</v>
      </c>
      <c r="M97" s="229">
        <v>0</v>
      </c>
      <c r="N97" s="229">
        <f t="shared" si="6"/>
        <v>139293.84999999998</v>
      </c>
      <c r="O97" s="201"/>
    </row>
    <row r="98" spans="1:15" s="203" customFormat="1" ht="12.75" hidden="1" outlineLevel="1">
      <c r="A98" s="201" t="s">
        <v>897</v>
      </c>
      <c r="B98" s="202"/>
      <c r="C98" s="202" t="s">
        <v>898</v>
      </c>
      <c r="D98" s="202" t="s">
        <v>899</v>
      </c>
      <c r="E98" s="229">
        <v>26335.05</v>
      </c>
      <c r="F98" s="229">
        <v>0</v>
      </c>
      <c r="G98" s="229"/>
      <c r="H98" s="230">
        <v>0</v>
      </c>
      <c r="I98" s="230">
        <v>0</v>
      </c>
      <c r="J98" s="230">
        <v>0</v>
      </c>
      <c r="K98" s="230">
        <v>14.06</v>
      </c>
      <c r="L98" s="229">
        <v>14.06</v>
      </c>
      <c r="M98" s="229">
        <v>0</v>
      </c>
      <c r="N98" s="229">
        <f t="shared" si="6"/>
        <v>26349.11</v>
      </c>
      <c r="O98" s="201"/>
    </row>
    <row r="99" spans="1:15" s="203" customFormat="1" ht="12.75" hidden="1" outlineLevel="1">
      <c r="A99" s="201" t="s">
        <v>900</v>
      </c>
      <c r="B99" s="202"/>
      <c r="C99" s="202" t="s">
        <v>901</v>
      </c>
      <c r="D99" s="202" t="s">
        <v>902</v>
      </c>
      <c r="E99" s="229">
        <v>1021.56</v>
      </c>
      <c r="F99" s="229">
        <v>0</v>
      </c>
      <c r="G99" s="229"/>
      <c r="H99" s="230">
        <v>0</v>
      </c>
      <c r="I99" s="230">
        <v>228.53</v>
      </c>
      <c r="J99" s="230">
        <v>0</v>
      </c>
      <c r="K99" s="230">
        <v>0</v>
      </c>
      <c r="L99" s="229">
        <v>228.53</v>
      </c>
      <c r="M99" s="229">
        <v>0</v>
      </c>
      <c r="N99" s="229">
        <f t="shared" si="6"/>
        <v>1250.09</v>
      </c>
      <c r="O99" s="201"/>
    </row>
    <row r="100" spans="1:15" s="203" customFormat="1" ht="12.75" hidden="1" outlineLevel="1">
      <c r="A100" s="201" t="s">
        <v>903</v>
      </c>
      <c r="B100" s="202"/>
      <c r="C100" s="202" t="s">
        <v>904</v>
      </c>
      <c r="D100" s="202" t="s">
        <v>905</v>
      </c>
      <c r="E100" s="229">
        <v>7906.22</v>
      </c>
      <c r="F100" s="229">
        <v>0</v>
      </c>
      <c r="G100" s="229"/>
      <c r="H100" s="230">
        <v>0</v>
      </c>
      <c r="I100" s="230">
        <v>0</v>
      </c>
      <c r="J100" s="230">
        <v>0</v>
      </c>
      <c r="K100" s="230">
        <v>0</v>
      </c>
      <c r="L100" s="229">
        <v>0</v>
      </c>
      <c r="M100" s="229">
        <v>0</v>
      </c>
      <c r="N100" s="229">
        <f t="shared" si="6"/>
        <v>7906.22</v>
      </c>
      <c r="O100" s="201"/>
    </row>
    <row r="101" spans="1:15" s="203" customFormat="1" ht="12.75" hidden="1" outlineLevel="1">
      <c r="A101" s="201" t="s">
        <v>909</v>
      </c>
      <c r="B101" s="202"/>
      <c r="C101" s="202" t="s">
        <v>910</v>
      </c>
      <c r="D101" s="202" t="s">
        <v>911</v>
      </c>
      <c r="E101" s="229">
        <v>1835189.73</v>
      </c>
      <c r="F101" s="229">
        <v>0</v>
      </c>
      <c r="G101" s="229"/>
      <c r="H101" s="230">
        <v>9567.94</v>
      </c>
      <c r="I101" s="230">
        <v>3264.03</v>
      </c>
      <c r="J101" s="230">
        <v>0</v>
      </c>
      <c r="K101" s="230">
        <v>22987.94</v>
      </c>
      <c r="L101" s="229">
        <v>35819.91</v>
      </c>
      <c r="M101" s="229">
        <v>0</v>
      </c>
      <c r="N101" s="229">
        <f t="shared" si="6"/>
        <v>1871009.64</v>
      </c>
      <c r="O101" s="201"/>
    </row>
    <row r="102" spans="1:15" s="203" customFormat="1" ht="12.75" hidden="1" outlineLevel="1">
      <c r="A102" s="201" t="s">
        <v>912</v>
      </c>
      <c r="B102" s="202"/>
      <c r="C102" s="202" t="s">
        <v>913</v>
      </c>
      <c r="D102" s="202" t="s">
        <v>914</v>
      </c>
      <c r="E102" s="229">
        <v>5729.85</v>
      </c>
      <c r="F102" s="229">
        <v>0</v>
      </c>
      <c r="G102" s="229"/>
      <c r="H102" s="230">
        <v>0</v>
      </c>
      <c r="I102" s="230">
        <v>0</v>
      </c>
      <c r="J102" s="230">
        <v>0</v>
      </c>
      <c r="K102" s="230">
        <v>0</v>
      </c>
      <c r="L102" s="229">
        <v>0</v>
      </c>
      <c r="M102" s="229">
        <v>0</v>
      </c>
      <c r="N102" s="229">
        <f t="shared" si="6"/>
        <v>5729.85</v>
      </c>
      <c r="O102" s="201"/>
    </row>
    <row r="103" spans="1:15" s="203" customFormat="1" ht="12.75" hidden="1" outlineLevel="1">
      <c r="A103" s="201" t="s">
        <v>915</v>
      </c>
      <c r="B103" s="202"/>
      <c r="C103" s="202" t="s">
        <v>916</v>
      </c>
      <c r="D103" s="202" t="s">
        <v>917</v>
      </c>
      <c r="E103" s="229">
        <v>6194.72</v>
      </c>
      <c r="F103" s="229">
        <v>0</v>
      </c>
      <c r="G103" s="229"/>
      <c r="H103" s="230">
        <v>307.03</v>
      </c>
      <c r="I103" s="230">
        <v>188.91</v>
      </c>
      <c r="J103" s="230">
        <v>0</v>
      </c>
      <c r="K103" s="230">
        <v>0</v>
      </c>
      <c r="L103" s="229">
        <v>495.94</v>
      </c>
      <c r="M103" s="229">
        <v>0</v>
      </c>
      <c r="N103" s="229">
        <f t="shared" si="6"/>
        <v>6690.66</v>
      </c>
      <c r="O103" s="201"/>
    </row>
    <row r="104" spans="1:15" s="203" customFormat="1" ht="12.75" hidden="1" outlineLevel="1">
      <c r="A104" s="201" t="s">
        <v>918</v>
      </c>
      <c r="B104" s="202"/>
      <c r="C104" s="202" t="s">
        <v>919</v>
      </c>
      <c r="D104" s="202" t="s">
        <v>920</v>
      </c>
      <c r="E104" s="229">
        <v>29588</v>
      </c>
      <c r="F104" s="229">
        <v>0</v>
      </c>
      <c r="G104" s="229"/>
      <c r="H104" s="230">
        <v>610.01</v>
      </c>
      <c r="I104" s="230">
        <v>0</v>
      </c>
      <c r="J104" s="230">
        <v>0</v>
      </c>
      <c r="K104" s="230">
        <v>0</v>
      </c>
      <c r="L104" s="229">
        <v>610.01</v>
      </c>
      <c r="M104" s="229">
        <v>0</v>
      </c>
      <c r="N104" s="229">
        <f t="shared" si="6"/>
        <v>30198.01</v>
      </c>
      <c r="O104" s="201"/>
    </row>
    <row r="105" spans="1:15" s="203" customFormat="1" ht="12.75" hidden="1" outlineLevel="1">
      <c r="A105" s="201" t="s">
        <v>921</v>
      </c>
      <c r="B105" s="202"/>
      <c r="C105" s="202" t="s">
        <v>922</v>
      </c>
      <c r="D105" s="202" t="s">
        <v>923</v>
      </c>
      <c r="E105" s="229">
        <v>185.5</v>
      </c>
      <c r="F105" s="229">
        <v>0</v>
      </c>
      <c r="G105" s="229"/>
      <c r="H105" s="230">
        <v>766.06</v>
      </c>
      <c r="I105" s="230">
        <v>0</v>
      </c>
      <c r="J105" s="230">
        <v>0</v>
      </c>
      <c r="K105" s="230">
        <v>0</v>
      </c>
      <c r="L105" s="229">
        <v>766.06</v>
      </c>
      <c r="M105" s="229">
        <v>0</v>
      </c>
      <c r="N105" s="229">
        <f t="shared" si="6"/>
        <v>951.56</v>
      </c>
      <c r="O105" s="201"/>
    </row>
    <row r="106" spans="1:15" s="203" customFormat="1" ht="12.75" hidden="1" outlineLevel="1">
      <c r="A106" s="201" t="s">
        <v>924</v>
      </c>
      <c r="B106" s="202"/>
      <c r="C106" s="202" t="s">
        <v>925</v>
      </c>
      <c r="D106" s="202" t="s">
        <v>926</v>
      </c>
      <c r="E106" s="229">
        <v>67892.56</v>
      </c>
      <c r="F106" s="229">
        <v>0</v>
      </c>
      <c r="G106" s="229"/>
      <c r="H106" s="230">
        <v>563.23</v>
      </c>
      <c r="I106" s="230">
        <v>87.37</v>
      </c>
      <c r="J106" s="230">
        <v>0</v>
      </c>
      <c r="K106" s="230">
        <v>882.39</v>
      </c>
      <c r="L106" s="229">
        <v>1532.99</v>
      </c>
      <c r="M106" s="229">
        <v>0</v>
      </c>
      <c r="N106" s="229">
        <f t="shared" si="6"/>
        <v>69425.55</v>
      </c>
      <c r="O106" s="201"/>
    </row>
    <row r="107" spans="1:15" s="203" customFormat="1" ht="12.75" hidden="1" outlineLevel="1">
      <c r="A107" s="201" t="s">
        <v>927</v>
      </c>
      <c r="B107" s="202"/>
      <c r="C107" s="202" t="s">
        <v>928</v>
      </c>
      <c r="D107" s="202" t="s">
        <v>929</v>
      </c>
      <c r="E107" s="229">
        <v>10577.96</v>
      </c>
      <c r="F107" s="229">
        <v>0</v>
      </c>
      <c r="G107" s="229"/>
      <c r="H107" s="230">
        <v>0</v>
      </c>
      <c r="I107" s="230">
        <v>983.38</v>
      </c>
      <c r="J107" s="230">
        <v>0</v>
      </c>
      <c r="K107" s="230">
        <v>0</v>
      </c>
      <c r="L107" s="229">
        <v>983.38</v>
      </c>
      <c r="M107" s="229">
        <v>0</v>
      </c>
      <c r="N107" s="229">
        <f t="shared" si="6"/>
        <v>11561.339999999998</v>
      </c>
      <c r="O107" s="201"/>
    </row>
    <row r="108" spans="1:15" s="203" customFormat="1" ht="12.75" hidden="1" outlineLevel="1">
      <c r="A108" s="201" t="s">
        <v>930</v>
      </c>
      <c r="B108" s="202"/>
      <c r="C108" s="202" t="s">
        <v>931</v>
      </c>
      <c r="D108" s="202" t="s">
        <v>932</v>
      </c>
      <c r="E108" s="229">
        <v>5273.58</v>
      </c>
      <c r="F108" s="229">
        <v>0</v>
      </c>
      <c r="G108" s="229"/>
      <c r="H108" s="230">
        <v>0</v>
      </c>
      <c r="I108" s="230">
        <v>0</v>
      </c>
      <c r="J108" s="230">
        <v>0</v>
      </c>
      <c r="K108" s="230">
        <v>1822.22</v>
      </c>
      <c r="L108" s="229">
        <v>1822.22</v>
      </c>
      <c r="M108" s="229">
        <v>0</v>
      </c>
      <c r="N108" s="229">
        <f t="shared" si="6"/>
        <v>7095.8</v>
      </c>
      <c r="O108" s="201"/>
    </row>
    <row r="109" spans="1:15" s="203" customFormat="1" ht="12.75" hidden="1" outlineLevel="1">
      <c r="A109" s="201" t="s">
        <v>933</v>
      </c>
      <c r="B109" s="202"/>
      <c r="C109" s="202" t="s">
        <v>934</v>
      </c>
      <c r="D109" s="202" t="s">
        <v>935</v>
      </c>
      <c r="E109" s="229">
        <v>14314.86</v>
      </c>
      <c r="F109" s="229">
        <v>0</v>
      </c>
      <c r="G109" s="229"/>
      <c r="H109" s="230">
        <v>0</v>
      </c>
      <c r="I109" s="230">
        <v>793.5</v>
      </c>
      <c r="J109" s="230">
        <v>0</v>
      </c>
      <c r="K109" s="230">
        <v>0</v>
      </c>
      <c r="L109" s="229">
        <v>793.5</v>
      </c>
      <c r="M109" s="229">
        <v>0</v>
      </c>
      <c r="N109" s="229">
        <f t="shared" si="6"/>
        <v>15108.36</v>
      </c>
      <c r="O109" s="201"/>
    </row>
    <row r="110" spans="1:15" s="203" customFormat="1" ht="12.75" hidden="1" outlineLevel="1">
      <c r="A110" s="201" t="s">
        <v>936</v>
      </c>
      <c r="B110" s="202"/>
      <c r="C110" s="202" t="s">
        <v>937</v>
      </c>
      <c r="D110" s="202" t="s">
        <v>938</v>
      </c>
      <c r="E110" s="229">
        <v>38992.98</v>
      </c>
      <c r="F110" s="229">
        <v>0</v>
      </c>
      <c r="G110" s="229"/>
      <c r="H110" s="230">
        <v>0</v>
      </c>
      <c r="I110" s="230">
        <v>202.06</v>
      </c>
      <c r="J110" s="230">
        <v>0</v>
      </c>
      <c r="K110" s="230">
        <v>0</v>
      </c>
      <c r="L110" s="229">
        <v>202.06</v>
      </c>
      <c r="M110" s="229">
        <v>0</v>
      </c>
      <c r="N110" s="229">
        <f t="shared" si="6"/>
        <v>39195.04</v>
      </c>
      <c r="O110" s="201"/>
    </row>
    <row r="111" spans="1:15" s="203" customFormat="1" ht="12.75" hidden="1" outlineLevel="1">
      <c r="A111" s="201" t="s">
        <v>939</v>
      </c>
      <c r="B111" s="202"/>
      <c r="C111" s="202" t="s">
        <v>940</v>
      </c>
      <c r="D111" s="202" t="s">
        <v>941</v>
      </c>
      <c r="E111" s="229">
        <v>14307.35</v>
      </c>
      <c r="F111" s="229">
        <v>0</v>
      </c>
      <c r="G111" s="229"/>
      <c r="H111" s="230">
        <v>0</v>
      </c>
      <c r="I111" s="230">
        <v>0</v>
      </c>
      <c r="J111" s="230">
        <v>0</v>
      </c>
      <c r="K111" s="230">
        <v>5</v>
      </c>
      <c r="L111" s="229">
        <v>5</v>
      </c>
      <c r="M111" s="229">
        <v>0</v>
      </c>
      <c r="N111" s="229">
        <f t="shared" si="6"/>
        <v>14312.35</v>
      </c>
      <c r="O111" s="201"/>
    </row>
    <row r="112" spans="1:15" s="203" customFormat="1" ht="12.75" hidden="1" outlineLevel="1">
      <c r="A112" s="201" t="s">
        <v>942</v>
      </c>
      <c r="B112" s="202"/>
      <c r="C112" s="202" t="s">
        <v>943</v>
      </c>
      <c r="D112" s="202" t="s">
        <v>944</v>
      </c>
      <c r="E112" s="229">
        <v>39063.47</v>
      </c>
      <c r="F112" s="229">
        <v>0</v>
      </c>
      <c r="G112" s="229"/>
      <c r="H112" s="230">
        <v>20</v>
      </c>
      <c r="I112" s="230">
        <v>426.4</v>
      </c>
      <c r="J112" s="230">
        <v>0</v>
      </c>
      <c r="K112" s="230">
        <v>0</v>
      </c>
      <c r="L112" s="229">
        <v>446.4</v>
      </c>
      <c r="M112" s="229">
        <v>0</v>
      </c>
      <c r="N112" s="229">
        <f t="shared" si="6"/>
        <v>39509.87</v>
      </c>
      <c r="O112" s="201"/>
    </row>
    <row r="113" spans="1:15" s="203" customFormat="1" ht="12.75" hidden="1" outlineLevel="1">
      <c r="A113" s="201" t="s">
        <v>945</v>
      </c>
      <c r="B113" s="202"/>
      <c r="C113" s="202" t="s">
        <v>946</v>
      </c>
      <c r="D113" s="202" t="s">
        <v>947</v>
      </c>
      <c r="E113" s="229">
        <v>58041.9</v>
      </c>
      <c r="F113" s="229">
        <v>0</v>
      </c>
      <c r="G113" s="229"/>
      <c r="H113" s="230">
        <v>16.92</v>
      </c>
      <c r="I113" s="230">
        <v>57.95</v>
      </c>
      <c r="J113" s="230">
        <v>0</v>
      </c>
      <c r="K113" s="230">
        <v>1197.04</v>
      </c>
      <c r="L113" s="229">
        <v>1271.91</v>
      </c>
      <c r="M113" s="229">
        <v>0</v>
      </c>
      <c r="N113" s="229">
        <f t="shared" si="6"/>
        <v>59313.810000000005</v>
      </c>
      <c r="O113" s="201"/>
    </row>
    <row r="114" spans="1:15" s="203" customFormat="1" ht="12.75" hidden="1" outlineLevel="1">
      <c r="A114" s="201" t="s">
        <v>948</v>
      </c>
      <c r="B114" s="202"/>
      <c r="C114" s="202" t="s">
        <v>949</v>
      </c>
      <c r="D114" s="202" t="s">
        <v>950</v>
      </c>
      <c r="E114" s="229">
        <v>343130.26</v>
      </c>
      <c r="F114" s="229">
        <v>0</v>
      </c>
      <c r="G114" s="229"/>
      <c r="H114" s="230">
        <v>2643.77</v>
      </c>
      <c r="I114" s="230">
        <v>56732.96</v>
      </c>
      <c r="J114" s="230">
        <v>0</v>
      </c>
      <c r="K114" s="230">
        <v>10954.88</v>
      </c>
      <c r="L114" s="229">
        <v>70331.61</v>
      </c>
      <c r="M114" s="229">
        <v>0</v>
      </c>
      <c r="N114" s="229">
        <f t="shared" si="6"/>
        <v>413461.87</v>
      </c>
      <c r="O114" s="201"/>
    </row>
    <row r="115" spans="1:15" s="203" customFormat="1" ht="12.75" hidden="1" outlineLevel="1">
      <c r="A115" s="201" t="s">
        <v>951</v>
      </c>
      <c r="B115" s="202"/>
      <c r="C115" s="202" t="s">
        <v>952</v>
      </c>
      <c r="D115" s="202" t="s">
        <v>953</v>
      </c>
      <c r="E115" s="229">
        <v>54976.47</v>
      </c>
      <c r="F115" s="229">
        <v>0</v>
      </c>
      <c r="G115" s="229"/>
      <c r="H115" s="230">
        <v>54.98</v>
      </c>
      <c r="I115" s="230">
        <v>353.02</v>
      </c>
      <c r="J115" s="230">
        <v>0</v>
      </c>
      <c r="K115" s="230">
        <v>63.47</v>
      </c>
      <c r="L115" s="229">
        <v>471.47</v>
      </c>
      <c r="M115" s="229">
        <v>0</v>
      </c>
      <c r="N115" s="229">
        <f t="shared" si="6"/>
        <v>55447.94</v>
      </c>
      <c r="O115" s="201"/>
    </row>
    <row r="116" spans="1:15" s="203" customFormat="1" ht="12.75" hidden="1" outlineLevel="1">
      <c r="A116" s="201" t="s">
        <v>954</v>
      </c>
      <c r="B116" s="202"/>
      <c r="C116" s="202" t="s">
        <v>955</v>
      </c>
      <c r="D116" s="202" t="s">
        <v>956</v>
      </c>
      <c r="E116" s="229">
        <v>4093.96</v>
      </c>
      <c r="F116" s="229">
        <v>0</v>
      </c>
      <c r="G116" s="229"/>
      <c r="H116" s="230">
        <v>0</v>
      </c>
      <c r="I116" s="230">
        <v>0</v>
      </c>
      <c r="J116" s="230">
        <v>0</v>
      </c>
      <c r="K116" s="230">
        <v>0</v>
      </c>
      <c r="L116" s="229">
        <v>0</v>
      </c>
      <c r="M116" s="229">
        <v>0</v>
      </c>
      <c r="N116" s="229">
        <f t="shared" si="6"/>
        <v>4093.96</v>
      </c>
      <c r="O116" s="201"/>
    </row>
    <row r="117" spans="1:15" s="203" customFormat="1" ht="12.75" hidden="1" outlineLevel="1">
      <c r="A117" s="201" t="s">
        <v>957</v>
      </c>
      <c r="B117" s="202"/>
      <c r="C117" s="202" t="s">
        <v>958</v>
      </c>
      <c r="D117" s="202" t="s">
        <v>959</v>
      </c>
      <c r="E117" s="229">
        <v>94568</v>
      </c>
      <c r="F117" s="229">
        <v>0</v>
      </c>
      <c r="G117" s="229"/>
      <c r="H117" s="230">
        <v>0</v>
      </c>
      <c r="I117" s="230">
        <v>0</v>
      </c>
      <c r="J117" s="230">
        <v>0</v>
      </c>
      <c r="K117" s="230">
        <v>0</v>
      </c>
      <c r="L117" s="229">
        <v>0</v>
      </c>
      <c r="M117" s="229">
        <v>0</v>
      </c>
      <c r="N117" s="229">
        <f t="shared" si="6"/>
        <v>94568</v>
      </c>
      <c r="O117" s="201"/>
    </row>
    <row r="118" spans="1:15" s="203" customFormat="1" ht="12.75" hidden="1" outlineLevel="1">
      <c r="A118" s="201" t="s">
        <v>960</v>
      </c>
      <c r="B118" s="202"/>
      <c r="C118" s="202" t="s">
        <v>961</v>
      </c>
      <c r="D118" s="202" t="s">
        <v>962</v>
      </c>
      <c r="E118" s="229">
        <v>215.48</v>
      </c>
      <c r="F118" s="229">
        <v>0</v>
      </c>
      <c r="G118" s="229"/>
      <c r="H118" s="230">
        <v>0</v>
      </c>
      <c r="I118" s="230">
        <v>0</v>
      </c>
      <c r="J118" s="230">
        <v>0</v>
      </c>
      <c r="K118" s="230">
        <v>0</v>
      </c>
      <c r="L118" s="229">
        <v>0</v>
      </c>
      <c r="M118" s="229">
        <v>0</v>
      </c>
      <c r="N118" s="229">
        <f t="shared" si="6"/>
        <v>215.48</v>
      </c>
      <c r="O118" s="201"/>
    </row>
    <row r="119" spans="1:15" s="203" customFormat="1" ht="12.75" hidden="1" outlineLevel="1">
      <c r="A119" s="201" t="s">
        <v>963</v>
      </c>
      <c r="B119" s="202"/>
      <c r="C119" s="202" t="s">
        <v>964</v>
      </c>
      <c r="D119" s="202" t="s">
        <v>965</v>
      </c>
      <c r="E119" s="229">
        <v>632.07</v>
      </c>
      <c r="F119" s="229">
        <v>0</v>
      </c>
      <c r="G119" s="229"/>
      <c r="H119" s="230">
        <v>0</v>
      </c>
      <c r="I119" s="230">
        <v>0</v>
      </c>
      <c r="J119" s="230">
        <v>0</v>
      </c>
      <c r="K119" s="230">
        <v>0</v>
      </c>
      <c r="L119" s="229">
        <v>0</v>
      </c>
      <c r="M119" s="229">
        <v>0</v>
      </c>
      <c r="N119" s="229">
        <f t="shared" si="6"/>
        <v>632.07</v>
      </c>
      <c r="O119" s="201"/>
    </row>
    <row r="120" spans="1:15" s="203" customFormat="1" ht="12.75" hidden="1" outlineLevel="1">
      <c r="A120" s="201" t="s">
        <v>966</v>
      </c>
      <c r="B120" s="202"/>
      <c r="C120" s="202" t="s">
        <v>967</v>
      </c>
      <c r="D120" s="202" t="s">
        <v>968</v>
      </c>
      <c r="E120" s="229">
        <v>580.45</v>
      </c>
      <c r="F120" s="229">
        <v>0</v>
      </c>
      <c r="G120" s="229"/>
      <c r="H120" s="230">
        <v>0</v>
      </c>
      <c r="I120" s="230">
        <v>0</v>
      </c>
      <c r="J120" s="230">
        <v>0</v>
      </c>
      <c r="K120" s="230">
        <v>0</v>
      </c>
      <c r="L120" s="229">
        <v>0</v>
      </c>
      <c r="M120" s="229">
        <v>0</v>
      </c>
      <c r="N120" s="229">
        <f t="shared" si="6"/>
        <v>580.45</v>
      </c>
      <c r="O120" s="201"/>
    </row>
    <row r="121" spans="1:15" s="203" customFormat="1" ht="12.75" hidden="1" outlineLevel="1">
      <c r="A121" s="201" t="s">
        <v>969</v>
      </c>
      <c r="B121" s="202"/>
      <c r="C121" s="202" t="s">
        <v>970</v>
      </c>
      <c r="D121" s="202" t="s">
        <v>971</v>
      </c>
      <c r="E121" s="229">
        <v>5153.9</v>
      </c>
      <c r="F121" s="229">
        <v>0</v>
      </c>
      <c r="G121" s="229"/>
      <c r="H121" s="230">
        <v>0</v>
      </c>
      <c r="I121" s="230">
        <v>5659.04</v>
      </c>
      <c r="J121" s="230">
        <v>0</v>
      </c>
      <c r="K121" s="230">
        <v>0</v>
      </c>
      <c r="L121" s="229">
        <v>5659.04</v>
      </c>
      <c r="M121" s="229">
        <v>0</v>
      </c>
      <c r="N121" s="229">
        <f t="shared" si="6"/>
        <v>10812.939999999999</v>
      </c>
      <c r="O121" s="201"/>
    </row>
    <row r="122" spans="1:15" s="203" customFormat="1" ht="12.75" hidden="1" outlineLevel="1">
      <c r="A122" s="201" t="s">
        <v>972</v>
      </c>
      <c r="B122" s="202"/>
      <c r="C122" s="202" t="s">
        <v>973</v>
      </c>
      <c r="D122" s="202" t="s">
        <v>974</v>
      </c>
      <c r="E122" s="229">
        <v>123.46</v>
      </c>
      <c r="F122" s="229">
        <v>0</v>
      </c>
      <c r="G122" s="229"/>
      <c r="H122" s="230">
        <v>0</v>
      </c>
      <c r="I122" s="230">
        <v>0</v>
      </c>
      <c r="J122" s="230">
        <v>0</v>
      </c>
      <c r="K122" s="230">
        <v>0</v>
      </c>
      <c r="L122" s="229">
        <v>0</v>
      </c>
      <c r="M122" s="229">
        <v>0</v>
      </c>
      <c r="N122" s="229">
        <f t="shared" si="6"/>
        <v>123.46</v>
      </c>
      <c r="O122" s="201"/>
    </row>
    <row r="123" spans="1:15" s="203" customFormat="1" ht="12.75" hidden="1" outlineLevel="1">
      <c r="A123" s="201" t="s">
        <v>975</v>
      </c>
      <c r="B123" s="202"/>
      <c r="C123" s="202" t="s">
        <v>976</v>
      </c>
      <c r="D123" s="202" t="s">
        <v>977</v>
      </c>
      <c r="E123" s="229">
        <v>1140.43</v>
      </c>
      <c r="F123" s="229">
        <v>0</v>
      </c>
      <c r="G123" s="229"/>
      <c r="H123" s="230">
        <v>0</v>
      </c>
      <c r="I123" s="230">
        <v>0</v>
      </c>
      <c r="J123" s="230">
        <v>0</v>
      </c>
      <c r="K123" s="230">
        <v>0</v>
      </c>
      <c r="L123" s="229">
        <v>0</v>
      </c>
      <c r="M123" s="229">
        <v>0</v>
      </c>
      <c r="N123" s="229">
        <f t="shared" si="6"/>
        <v>1140.43</v>
      </c>
      <c r="O123" s="201"/>
    </row>
    <row r="124" spans="1:15" s="203" customFormat="1" ht="12.75" hidden="1" outlineLevel="1">
      <c r="A124" s="201" t="s">
        <v>978</v>
      </c>
      <c r="B124" s="202"/>
      <c r="C124" s="202" t="s">
        <v>979</v>
      </c>
      <c r="D124" s="202" t="s">
        <v>980</v>
      </c>
      <c r="E124" s="229">
        <v>320.56</v>
      </c>
      <c r="F124" s="229">
        <v>0</v>
      </c>
      <c r="G124" s="229"/>
      <c r="H124" s="230">
        <v>0</v>
      </c>
      <c r="I124" s="230">
        <v>0</v>
      </c>
      <c r="J124" s="230">
        <v>0</v>
      </c>
      <c r="K124" s="230">
        <v>0</v>
      </c>
      <c r="L124" s="229">
        <v>0</v>
      </c>
      <c r="M124" s="229">
        <v>0</v>
      </c>
      <c r="N124" s="229">
        <f t="shared" si="6"/>
        <v>320.56</v>
      </c>
      <c r="O124" s="201"/>
    </row>
    <row r="125" spans="1:15" s="203" customFormat="1" ht="12.75" hidden="1" outlineLevel="1">
      <c r="A125" s="201" t="s">
        <v>981</v>
      </c>
      <c r="B125" s="202"/>
      <c r="C125" s="202" t="s">
        <v>982</v>
      </c>
      <c r="D125" s="202" t="s">
        <v>983</v>
      </c>
      <c r="E125" s="229">
        <v>142.28</v>
      </c>
      <c r="F125" s="229">
        <v>0</v>
      </c>
      <c r="G125" s="229"/>
      <c r="H125" s="230">
        <v>0</v>
      </c>
      <c r="I125" s="230">
        <v>0</v>
      </c>
      <c r="J125" s="230">
        <v>0</v>
      </c>
      <c r="K125" s="230">
        <v>0</v>
      </c>
      <c r="L125" s="229">
        <v>0</v>
      </c>
      <c r="M125" s="229">
        <v>0</v>
      </c>
      <c r="N125" s="229">
        <f t="shared" si="6"/>
        <v>142.28</v>
      </c>
      <c r="O125" s="201"/>
    </row>
    <row r="126" spans="1:15" s="203" customFormat="1" ht="12.75" hidden="1" outlineLevel="1">
      <c r="A126" s="201" t="s">
        <v>984</v>
      </c>
      <c r="B126" s="202"/>
      <c r="C126" s="202" t="s">
        <v>985</v>
      </c>
      <c r="D126" s="202" t="s">
        <v>986</v>
      </c>
      <c r="E126" s="229">
        <v>85.8</v>
      </c>
      <c r="F126" s="229">
        <v>0</v>
      </c>
      <c r="G126" s="229"/>
      <c r="H126" s="230">
        <v>0</v>
      </c>
      <c r="I126" s="230">
        <v>0</v>
      </c>
      <c r="J126" s="230">
        <v>0</v>
      </c>
      <c r="K126" s="230">
        <v>0</v>
      </c>
      <c r="L126" s="229">
        <v>0</v>
      </c>
      <c r="M126" s="229">
        <v>0</v>
      </c>
      <c r="N126" s="229">
        <f t="shared" si="6"/>
        <v>85.8</v>
      </c>
      <c r="O126" s="201"/>
    </row>
    <row r="127" spans="1:15" s="203" customFormat="1" ht="12.75" hidden="1" outlineLevel="1">
      <c r="A127" s="201" t="s">
        <v>987</v>
      </c>
      <c r="B127" s="202"/>
      <c r="C127" s="202" t="s">
        <v>988</v>
      </c>
      <c r="D127" s="202" t="s">
        <v>989</v>
      </c>
      <c r="E127" s="229">
        <v>0</v>
      </c>
      <c r="F127" s="229">
        <v>0</v>
      </c>
      <c r="G127" s="229"/>
      <c r="H127" s="230">
        <v>0</v>
      </c>
      <c r="I127" s="230">
        <v>0</v>
      </c>
      <c r="J127" s="230">
        <v>0</v>
      </c>
      <c r="K127" s="230">
        <v>-2495.23</v>
      </c>
      <c r="L127" s="229">
        <v>-2495.23</v>
      </c>
      <c r="M127" s="229">
        <v>0</v>
      </c>
      <c r="N127" s="229">
        <f t="shared" si="6"/>
        <v>-2495.23</v>
      </c>
      <c r="O127" s="201"/>
    </row>
    <row r="128" spans="1:15" s="203" customFormat="1" ht="12.75" hidden="1" outlineLevel="1">
      <c r="A128" s="201" t="s">
        <v>990</v>
      </c>
      <c r="B128" s="202"/>
      <c r="C128" s="202" t="s">
        <v>991</v>
      </c>
      <c r="D128" s="202" t="s">
        <v>992</v>
      </c>
      <c r="E128" s="229">
        <v>197783.37</v>
      </c>
      <c r="F128" s="229">
        <v>0</v>
      </c>
      <c r="G128" s="229"/>
      <c r="H128" s="230">
        <v>0</v>
      </c>
      <c r="I128" s="230">
        <v>0</v>
      </c>
      <c r="J128" s="230">
        <v>0</v>
      </c>
      <c r="K128" s="230">
        <v>0</v>
      </c>
      <c r="L128" s="229">
        <v>0</v>
      </c>
      <c r="M128" s="229">
        <v>0</v>
      </c>
      <c r="N128" s="229">
        <f t="shared" si="6"/>
        <v>197783.37</v>
      </c>
      <c r="O128" s="201"/>
    </row>
    <row r="129" spans="1:15" s="203" customFormat="1" ht="12.75" hidden="1" outlineLevel="1">
      <c r="A129" s="201" t="s">
        <v>993</v>
      </c>
      <c r="B129" s="202"/>
      <c r="C129" s="202" t="s">
        <v>994</v>
      </c>
      <c r="D129" s="202" t="s">
        <v>995</v>
      </c>
      <c r="E129" s="229">
        <v>9289.4</v>
      </c>
      <c r="F129" s="229">
        <v>0</v>
      </c>
      <c r="G129" s="229"/>
      <c r="H129" s="230">
        <v>0</v>
      </c>
      <c r="I129" s="230">
        <v>0</v>
      </c>
      <c r="J129" s="230">
        <v>0</v>
      </c>
      <c r="K129" s="230">
        <v>0</v>
      </c>
      <c r="L129" s="229">
        <v>0</v>
      </c>
      <c r="M129" s="229">
        <v>0</v>
      </c>
      <c r="N129" s="229">
        <f t="shared" si="6"/>
        <v>9289.4</v>
      </c>
      <c r="O129" s="201"/>
    </row>
    <row r="130" spans="1:15" s="203" customFormat="1" ht="12.75" hidden="1" outlineLevel="1">
      <c r="A130" s="201" t="s">
        <v>996</v>
      </c>
      <c r="B130" s="202"/>
      <c r="C130" s="202" t="s">
        <v>997</v>
      </c>
      <c r="D130" s="202" t="s">
        <v>998</v>
      </c>
      <c r="E130" s="229">
        <v>175936</v>
      </c>
      <c r="F130" s="229">
        <v>0</v>
      </c>
      <c r="G130" s="229"/>
      <c r="H130" s="230">
        <v>0</v>
      </c>
      <c r="I130" s="230">
        <v>0</v>
      </c>
      <c r="J130" s="230">
        <v>0</v>
      </c>
      <c r="K130" s="230">
        <v>0</v>
      </c>
      <c r="L130" s="229">
        <v>0</v>
      </c>
      <c r="M130" s="229">
        <v>0</v>
      </c>
      <c r="N130" s="229">
        <f t="shared" si="6"/>
        <v>175936</v>
      </c>
      <c r="O130" s="201"/>
    </row>
    <row r="131" spans="1:15" s="203" customFormat="1" ht="12.75" hidden="1" outlineLevel="1">
      <c r="A131" s="201" t="s">
        <v>999</v>
      </c>
      <c r="B131" s="202"/>
      <c r="C131" s="202" t="s">
        <v>1000</v>
      </c>
      <c r="D131" s="202" t="s">
        <v>1001</v>
      </c>
      <c r="E131" s="229">
        <v>2489073.99</v>
      </c>
      <c r="F131" s="229">
        <v>0</v>
      </c>
      <c r="G131" s="229"/>
      <c r="H131" s="230">
        <v>5135.46</v>
      </c>
      <c r="I131" s="230">
        <v>384.96</v>
      </c>
      <c r="J131" s="230">
        <v>0</v>
      </c>
      <c r="K131" s="230">
        <v>0</v>
      </c>
      <c r="L131" s="229">
        <v>5520.42</v>
      </c>
      <c r="M131" s="229">
        <v>0</v>
      </c>
      <c r="N131" s="229">
        <f t="shared" si="6"/>
        <v>2494594.41</v>
      </c>
      <c r="O131" s="201"/>
    </row>
    <row r="132" spans="1:15" s="203" customFormat="1" ht="12.75" hidden="1" outlineLevel="1">
      <c r="A132" s="201" t="s">
        <v>1002</v>
      </c>
      <c r="B132" s="202"/>
      <c r="C132" s="202" t="s">
        <v>1003</v>
      </c>
      <c r="D132" s="202" t="s">
        <v>1004</v>
      </c>
      <c r="E132" s="229">
        <v>150942.29</v>
      </c>
      <c r="F132" s="229">
        <v>0</v>
      </c>
      <c r="G132" s="229"/>
      <c r="H132" s="230">
        <v>0</v>
      </c>
      <c r="I132" s="230">
        <v>0</v>
      </c>
      <c r="J132" s="230">
        <v>0</v>
      </c>
      <c r="K132" s="230">
        <v>0</v>
      </c>
      <c r="L132" s="229">
        <v>0</v>
      </c>
      <c r="M132" s="229">
        <v>0</v>
      </c>
      <c r="N132" s="229">
        <f t="shared" si="6"/>
        <v>150942.29</v>
      </c>
      <c r="O132" s="201"/>
    </row>
    <row r="133" spans="1:15" s="203" customFormat="1" ht="12.75" hidden="1" outlineLevel="1">
      <c r="A133" s="201" t="s">
        <v>1005</v>
      </c>
      <c r="B133" s="202"/>
      <c r="C133" s="202" t="s">
        <v>1006</v>
      </c>
      <c r="D133" s="202" t="s">
        <v>1007</v>
      </c>
      <c r="E133" s="229">
        <v>19541.34</v>
      </c>
      <c r="F133" s="229">
        <v>0</v>
      </c>
      <c r="G133" s="229"/>
      <c r="H133" s="230">
        <v>3253.73</v>
      </c>
      <c r="I133" s="230">
        <v>0</v>
      </c>
      <c r="J133" s="230">
        <v>0</v>
      </c>
      <c r="K133" s="230">
        <v>0</v>
      </c>
      <c r="L133" s="229">
        <v>3253.73</v>
      </c>
      <c r="M133" s="229">
        <v>0</v>
      </c>
      <c r="N133" s="229">
        <f t="shared" si="6"/>
        <v>22795.07</v>
      </c>
      <c r="O133" s="201"/>
    </row>
    <row r="134" spans="1:15" s="203" customFormat="1" ht="12.75" hidden="1" outlineLevel="1">
      <c r="A134" s="201" t="s">
        <v>1008</v>
      </c>
      <c r="B134" s="202"/>
      <c r="C134" s="202" t="s">
        <v>1009</v>
      </c>
      <c r="D134" s="202" t="s">
        <v>1010</v>
      </c>
      <c r="E134" s="229">
        <v>303508.26</v>
      </c>
      <c r="F134" s="229">
        <v>0</v>
      </c>
      <c r="G134" s="229"/>
      <c r="H134" s="230">
        <v>21884.98</v>
      </c>
      <c r="I134" s="230">
        <v>0</v>
      </c>
      <c r="J134" s="230">
        <v>0</v>
      </c>
      <c r="K134" s="230">
        <v>0</v>
      </c>
      <c r="L134" s="229">
        <v>21884.98</v>
      </c>
      <c r="M134" s="229">
        <v>0</v>
      </c>
      <c r="N134" s="229">
        <f t="shared" si="6"/>
        <v>325393.24</v>
      </c>
      <c r="O134" s="201"/>
    </row>
    <row r="135" spans="1:15" s="203" customFormat="1" ht="12.75" hidden="1" outlineLevel="1">
      <c r="A135" s="201" t="s">
        <v>1011</v>
      </c>
      <c r="B135" s="202"/>
      <c r="C135" s="202" t="s">
        <v>1012</v>
      </c>
      <c r="D135" s="202" t="s">
        <v>1013</v>
      </c>
      <c r="E135" s="229">
        <v>61945.6</v>
      </c>
      <c r="F135" s="229">
        <v>0</v>
      </c>
      <c r="G135" s="229"/>
      <c r="H135" s="230">
        <v>6120</v>
      </c>
      <c r="I135" s="230">
        <v>0</v>
      </c>
      <c r="J135" s="230">
        <v>0</v>
      </c>
      <c r="K135" s="230">
        <v>0</v>
      </c>
      <c r="L135" s="229">
        <v>6120</v>
      </c>
      <c r="M135" s="229">
        <v>0</v>
      </c>
      <c r="N135" s="229">
        <f t="shared" si="6"/>
        <v>68065.6</v>
      </c>
      <c r="O135" s="201"/>
    </row>
    <row r="136" spans="1:15" s="203" customFormat="1" ht="12.75" hidden="1" outlineLevel="1">
      <c r="A136" s="201" t="s">
        <v>1014</v>
      </c>
      <c r="B136" s="202"/>
      <c r="C136" s="202" t="s">
        <v>1015</v>
      </c>
      <c r="D136" s="202" t="s">
        <v>1016</v>
      </c>
      <c r="E136" s="229">
        <v>59743.6</v>
      </c>
      <c r="F136" s="229">
        <v>0</v>
      </c>
      <c r="G136" s="229"/>
      <c r="H136" s="230">
        <v>2305.6</v>
      </c>
      <c r="I136" s="230">
        <v>1296</v>
      </c>
      <c r="J136" s="230">
        <v>0</v>
      </c>
      <c r="K136" s="230">
        <v>0</v>
      </c>
      <c r="L136" s="229">
        <v>3601.6</v>
      </c>
      <c r="M136" s="229">
        <v>0</v>
      </c>
      <c r="N136" s="229">
        <f aca="true" t="shared" si="7" ref="N136:N199">E136+F136+G136+L136+M136</f>
        <v>63345.2</v>
      </c>
      <c r="O136" s="201"/>
    </row>
    <row r="137" spans="1:15" s="203" customFormat="1" ht="12.75" hidden="1" outlineLevel="1">
      <c r="A137" s="201" t="s">
        <v>1017</v>
      </c>
      <c r="B137" s="202"/>
      <c r="C137" s="202" t="s">
        <v>1018</v>
      </c>
      <c r="D137" s="202" t="s">
        <v>1019</v>
      </c>
      <c r="E137" s="229">
        <v>116502.39</v>
      </c>
      <c r="F137" s="229">
        <v>0</v>
      </c>
      <c r="G137" s="229"/>
      <c r="H137" s="230">
        <v>6352.5</v>
      </c>
      <c r="I137" s="230">
        <v>0</v>
      </c>
      <c r="J137" s="230">
        <v>0</v>
      </c>
      <c r="K137" s="230">
        <v>0</v>
      </c>
      <c r="L137" s="229">
        <v>6352.5</v>
      </c>
      <c r="M137" s="229">
        <v>0</v>
      </c>
      <c r="N137" s="229">
        <f t="shared" si="7"/>
        <v>122854.89</v>
      </c>
      <c r="O137" s="201"/>
    </row>
    <row r="138" spans="1:15" s="203" customFormat="1" ht="12.75" hidden="1" outlineLevel="1">
      <c r="A138" s="201" t="s">
        <v>1020</v>
      </c>
      <c r="B138" s="202"/>
      <c r="C138" s="202" t="s">
        <v>1021</v>
      </c>
      <c r="D138" s="202" t="s">
        <v>1022</v>
      </c>
      <c r="E138" s="229">
        <v>298326.42</v>
      </c>
      <c r="F138" s="229">
        <v>0</v>
      </c>
      <c r="G138" s="229"/>
      <c r="H138" s="230">
        <v>664609.45</v>
      </c>
      <c r="I138" s="230">
        <v>0</v>
      </c>
      <c r="J138" s="230">
        <v>0</v>
      </c>
      <c r="K138" s="230">
        <v>0</v>
      </c>
      <c r="L138" s="229">
        <v>664609.45</v>
      </c>
      <c r="M138" s="229">
        <v>0</v>
      </c>
      <c r="N138" s="229">
        <f t="shared" si="7"/>
        <v>962935.8699999999</v>
      </c>
      <c r="O138" s="201"/>
    </row>
    <row r="139" spans="1:15" s="203" customFormat="1" ht="12.75" hidden="1" outlineLevel="1">
      <c r="A139" s="201" t="s">
        <v>1023</v>
      </c>
      <c r="B139" s="202"/>
      <c r="C139" s="202" t="s">
        <v>1024</v>
      </c>
      <c r="D139" s="202" t="s">
        <v>1025</v>
      </c>
      <c r="E139" s="229">
        <v>92363.69</v>
      </c>
      <c r="F139" s="229">
        <v>0</v>
      </c>
      <c r="G139" s="229"/>
      <c r="H139" s="230">
        <v>0</v>
      </c>
      <c r="I139" s="230">
        <v>0</v>
      </c>
      <c r="J139" s="230">
        <v>0</v>
      </c>
      <c r="K139" s="230">
        <v>42103.67</v>
      </c>
      <c r="L139" s="229">
        <v>42103.67</v>
      </c>
      <c r="M139" s="229">
        <v>0</v>
      </c>
      <c r="N139" s="229">
        <f t="shared" si="7"/>
        <v>134467.36</v>
      </c>
      <c r="O139" s="201"/>
    </row>
    <row r="140" spans="1:15" s="203" customFormat="1" ht="12.75" hidden="1" outlineLevel="1">
      <c r="A140" s="201" t="s">
        <v>1026</v>
      </c>
      <c r="B140" s="202"/>
      <c r="C140" s="202" t="s">
        <v>1027</v>
      </c>
      <c r="D140" s="202" t="s">
        <v>1028</v>
      </c>
      <c r="E140" s="229">
        <v>117779.38</v>
      </c>
      <c r="F140" s="229">
        <v>0</v>
      </c>
      <c r="G140" s="229"/>
      <c r="H140" s="230">
        <v>0</v>
      </c>
      <c r="I140" s="230">
        <v>0</v>
      </c>
      <c r="J140" s="230">
        <v>0</v>
      </c>
      <c r="K140" s="230">
        <v>11948</v>
      </c>
      <c r="L140" s="229">
        <v>11948</v>
      </c>
      <c r="M140" s="229">
        <v>0</v>
      </c>
      <c r="N140" s="229">
        <f t="shared" si="7"/>
        <v>129727.38</v>
      </c>
      <c r="O140" s="201"/>
    </row>
    <row r="141" spans="1:15" s="203" customFormat="1" ht="12.75" hidden="1" outlineLevel="1">
      <c r="A141" s="201" t="s">
        <v>1029</v>
      </c>
      <c r="B141" s="202"/>
      <c r="C141" s="202" t="s">
        <v>1030</v>
      </c>
      <c r="D141" s="202" t="s">
        <v>1031</v>
      </c>
      <c r="E141" s="229">
        <v>4465.73</v>
      </c>
      <c r="F141" s="229">
        <v>0</v>
      </c>
      <c r="G141" s="229"/>
      <c r="H141" s="230">
        <v>0</v>
      </c>
      <c r="I141" s="230">
        <v>0</v>
      </c>
      <c r="J141" s="230">
        <v>0</v>
      </c>
      <c r="K141" s="230">
        <v>43569.78</v>
      </c>
      <c r="L141" s="229">
        <v>43569.78</v>
      </c>
      <c r="M141" s="229">
        <v>0</v>
      </c>
      <c r="N141" s="229">
        <f t="shared" si="7"/>
        <v>48035.509999999995</v>
      </c>
      <c r="O141" s="201"/>
    </row>
    <row r="142" spans="1:15" s="203" customFormat="1" ht="12.75" hidden="1" outlineLevel="1">
      <c r="A142" s="201" t="s">
        <v>1032</v>
      </c>
      <c r="B142" s="202"/>
      <c r="C142" s="202" t="s">
        <v>1033</v>
      </c>
      <c r="D142" s="202" t="s">
        <v>1034</v>
      </c>
      <c r="E142" s="229">
        <v>48501.64</v>
      </c>
      <c r="F142" s="229">
        <v>0</v>
      </c>
      <c r="G142" s="229"/>
      <c r="H142" s="230">
        <v>0</v>
      </c>
      <c r="I142" s="230">
        <v>0</v>
      </c>
      <c r="J142" s="230">
        <v>0</v>
      </c>
      <c r="K142" s="230">
        <v>0</v>
      </c>
      <c r="L142" s="229">
        <v>0</v>
      </c>
      <c r="M142" s="229">
        <v>0</v>
      </c>
      <c r="N142" s="229">
        <f t="shared" si="7"/>
        <v>48501.64</v>
      </c>
      <c r="O142" s="201"/>
    </row>
    <row r="143" spans="1:15" s="203" customFormat="1" ht="12.75" hidden="1" outlineLevel="1">
      <c r="A143" s="201" t="s">
        <v>1035</v>
      </c>
      <c r="B143" s="202"/>
      <c r="C143" s="202" t="s">
        <v>1036</v>
      </c>
      <c r="D143" s="202" t="s">
        <v>1037</v>
      </c>
      <c r="E143" s="229">
        <v>7612.26</v>
      </c>
      <c r="F143" s="229">
        <v>0</v>
      </c>
      <c r="G143" s="229"/>
      <c r="H143" s="230">
        <v>0</v>
      </c>
      <c r="I143" s="230">
        <v>0</v>
      </c>
      <c r="J143" s="230">
        <v>0</v>
      </c>
      <c r="K143" s="230">
        <v>120379.66</v>
      </c>
      <c r="L143" s="229">
        <v>120379.66</v>
      </c>
      <c r="M143" s="229">
        <v>0</v>
      </c>
      <c r="N143" s="229">
        <f t="shared" si="7"/>
        <v>127991.92</v>
      </c>
      <c r="O143" s="201"/>
    </row>
    <row r="144" spans="1:15" s="203" customFormat="1" ht="12.75" hidden="1" outlineLevel="1">
      <c r="A144" s="201" t="s">
        <v>1038</v>
      </c>
      <c r="B144" s="202"/>
      <c r="C144" s="202" t="s">
        <v>1039</v>
      </c>
      <c r="D144" s="202" t="s">
        <v>1040</v>
      </c>
      <c r="E144" s="229">
        <v>54.12</v>
      </c>
      <c r="F144" s="229">
        <v>0</v>
      </c>
      <c r="G144" s="229"/>
      <c r="H144" s="230">
        <v>0</v>
      </c>
      <c r="I144" s="230">
        <v>0</v>
      </c>
      <c r="J144" s="230">
        <v>0</v>
      </c>
      <c r="K144" s="230">
        <v>0</v>
      </c>
      <c r="L144" s="229">
        <v>0</v>
      </c>
      <c r="M144" s="229">
        <v>0</v>
      </c>
      <c r="N144" s="229">
        <f t="shared" si="7"/>
        <v>54.12</v>
      </c>
      <c r="O144" s="201"/>
    </row>
    <row r="145" spans="1:15" s="203" customFormat="1" ht="12.75" hidden="1" outlineLevel="1">
      <c r="A145" s="201" t="s">
        <v>1041</v>
      </c>
      <c r="B145" s="202"/>
      <c r="C145" s="202" t="s">
        <v>1042</v>
      </c>
      <c r="D145" s="202" t="s">
        <v>1043</v>
      </c>
      <c r="E145" s="229">
        <v>21631.72</v>
      </c>
      <c r="F145" s="229">
        <v>0</v>
      </c>
      <c r="G145" s="229"/>
      <c r="H145" s="230">
        <v>-2125.5</v>
      </c>
      <c r="I145" s="230">
        <v>0</v>
      </c>
      <c r="J145" s="230">
        <v>0</v>
      </c>
      <c r="K145" s="230">
        <v>0</v>
      </c>
      <c r="L145" s="229">
        <v>-2125.5</v>
      </c>
      <c r="M145" s="229">
        <v>0</v>
      </c>
      <c r="N145" s="229">
        <f t="shared" si="7"/>
        <v>19506.22</v>
      </c>
      <c r="O145" s="201"/>
    </row>
    <row r="146" spans="1:15" s="203" customFormat="1" ht="12.75" hidden="1" outlineLevel="1">
      <c r="A146" s="201" t="s">
        <v>1044</v>
      </c>
      <c r="B146" s="202"/>
      <c r="C146" s="202" t="s">
        <v>1045</v>
      </c>
      <c r="D146" s="202" t="s">
        <v>1046</v>
      </c>
      <c r="E146" s="229">
        <v>637678.17</v>
      </c>
      <c r="F146" s="229">
        <v>0</v>
      </c>
      <c r="G146" s="229"/>
      <c r="H146" s="230">
        <v>12546.85</v>
      </c>
      <c r="I146" s="230">
        <v>47315.18</v>
      </c>
      <c r="J146" s="230">
        <v>0</v>
      </c>
      <c r="K146" s="230">
        <v>36102.94</v>
      </c>
      <c r="L146" s="229">
        <v>95964.97</v>
      </c>
      <c r="M146" s="229">
        <v>0</v>
      </c>
      <c r="N146" s="229">
        <f t="shared" si="7"/>
        <v>733643.14</v>
      </c>
      <c r="O146" s="201"/>
    </row>
    <row r="147" spans="1:15" s="203" customFormat="1" ht="12.75" hidden="1" outlineLevel="1">
      <c r="A147" s="201" t="s">
        <v>1047</v>
      </c>
      <c r="B147" s="202"/>
      <c r="C147" s="202" t="s">
        <v>1048</v>
      </c>
      <c r="D147" s="202" t="s">
        <v>1049</v>
      </c>
      <c r="E147" s="229">
        <v>12152.65</v>
      </c>
      <c r="F147" s="229">
        <v>0</v>
      </c>
      <c r="G147" s="229"/>
      <c r="H147" s="230">
        <v>0</v>
      </c>
      <c r="I147" s="230">
        <v>0</v>
      </c>
      <c r="J147" s="230">
        <v>0</v>
      </c>
      <c r="K147" s="230">
        <v>0</v>
      </c>
      <c r="L147" s="229">
        <v>0</v>
      </c>
      <c r="M147" s="229">
        <v>0</v>
      </c>
      <c r="N147" s="229">
        <f t="shared" si="7"/>
        <v>12152.65</v>
      </c>
      <c r="O147" s="201"/>
    </row>
    <row r="148" spans="1:15" s="203" customFormat="1" ht="12.75" hidden="1" outlineLevel="1">
      <c r="A148" s="201" t="s">
        <v>1050</v>
      </c>
      <c r="B148" s="202"/>
      <c r="C148" s="202" t="s">
        <v>1051</v>
      </c>
      <c r="D148" s="202" t="s">
        <v>1052</v>
      </c>
      <c r="E148" s="229">
        <v>800</v>
      </c>
      <c r="F148" s="229">
        <v>0</v>
      </c>
      <c r="G148" s="229"/>
      <c r="H148" s="230">
        <v>0</v>
      </c>
      <c r="I148" s="230">
        <v>0</v>
      </c>
      <c r="J148" s="230">
        <v>0</v>
      </c>
      <c r="K148" s="230">
        <v>0</v>
      </c>
      <c r="L148" s="229">
        <v>0</v>
      </c>
      <c r="M148" s="229">
        <v>0</v>
      </c>
      <c r="N148" s="229">
        <f t="shared" si="7"/>
        <v>800</v>
      </c>
      <c r="O148" s="201"/>
    </row>
    <row r="149" spans="1:15" s="203" customFormat="1" ht="12.75" hidden="1" outlineLevel="1">
      <c r="A149" s="201" t="s">
        <v>1053</v>
      </c>
      <c r="B149" s="202"/>
      <c r="C149" s="202" t="s">
        <v>1054</v>
      </c>
      <c r="D149" s="202" t="s">
        <v>1055</v>
      </c>
      <c r="E149" s="229">
        <v>70.96</v>
      </c>
      <c r="F149" s="229">
        <v>0</v>
      </c>
      <c r="G149" s="229"/>
      <c r="H149" s="230">
        <v>0</v>
      </c>
      <c r="I149" s="230">
        <v>0</v>
      </c>
      <c r="J149" s="230">
        <v>0</v>
      </c>
      <c r="K149" s="230">
        <v>0</v>
      </c>
      <c r="L149" s="229">
        <v>0</v>
      </c>
      <c r="M149" s="229">
        <v>0</v>
      </c>
      <c r="N149" s="229">
        <f t="shared" si="7"/>
        <v>70.96</v>
      </c>
      <c r="O149" s="201"/>
    </row>
    <row r="150" spans="1:15" s="203" customFormat="1" ht="12.75" hidden="1" outlineLevel="1">
      <c r="A150" s="201" t="s">
        <v>1056</v>
      </c>
      <c r="B150" s="202"/>
      <c r="C150" s="202" t="s">
        <v>1057</v>
      </c>
      <c r="D150" s="202" t="s">
        <v>1058</v>
      </c>
      <c r="E150" s="229">
        <v>231.12</v>
      </c>
      <c r="F150" s="229">
        <v>0</v>
      </c>
      <c r="G150" s="229"/>
      <c r="H150" s="230">
        <v>0</v>
      </c>
      <c r="I150" s="230">
        <v>0</v>
      </c>
      <c r="J150" s="230">
        <v>0</v>
      </c>
      <c r="K150" s="230">
        <v>0</v>
      </c>
      <c r="L150" s="229">
        <v>0</v>
      </c>
      <c r="M150" s="229">
        <v>0</v>
      </c>
      <c r="N150" s="229">
        <f t="shared" si="7"/>
        <v>231.12</v>
      </c>
      <c r="O150" s="201"/>
    </row>
    <row r="151" spans="1:15" s="203" customFormat="1" ht="12.75" hidden="1" outlineLevel="1">
      <c r="A151" s="201" t="s">
        <v>1059</v>
      </c>
      <c r="B151" s="202"/>
      <c r="C151" s="202" t="s">
        <v>1060</v>
      </c>
      <c r="D151" s="202" t="s">
        <v>1061</v>
      </c>
      <c r="E151" s="229">
        <v>2725.97</v>
      </c>
      <c r="F151" s="229">
        <v>0</v>
      </c>
      <c r="G151" s="229"/>
      <c r="H151" s="230">
        <v>0</v>
      </c>
      <c r="I151" s="230">
        <v>0</v>
      </c>
      <c r="J151" s="230">
        <v>0</v>
      </c>
      <c r="K151" s="230">
        <v>0</v>
      </c>
      <c r="L151" s="229">
        <v>0</v>
      </c>
      <c r="M151" s="229">
        <v>0</v>
      </c>
      <c r="N151" s="229">
        <f t="shared" si="7"/>
        <v>2725.97</v>
      </c>
      <c r="O151" s="201"/>
    </row>
    <row r="152" spans="1:15" s="203" customFormat="1" ht="12.75" hidden="1" outlineLevel="1">
      <c r="A152" s="201" t="s">
        <v>1062</v>
      </c>
      <c r="B152" s="202"/>
      <c r="C152" s="202" t="s">
        <v>1063</v>
      </c>
      <c r="D152" s="202" t="s">
        <v>1064</v>
      </c>
      <c r="E152" s="229">
        <v>1350.17</v>
      </c>
      <c r="F152" s="229">
        <v>0</v>
      </c>
      <c r="G152" s="229"/>
      <c r="H152" s="230">
        <v>0</v>
      </c>
      <c r="I152" s="230">
        <v>0</v>
      </c>
      <c r="J152" s="230">
        <v>0</v>
      </c>
      <c r="K152" s="230">
        <v>795</v>
      </c>
      <c r="L152" s="229">
        <v>795</v>
      </c>
      <c r="M152" s="229">
        <v>0</v>
      </c>
      <c r="N152" s="229">
        <f t="shared" si="7"/>
        <v>2145.17</v>
      </c>
      <c r="O152" s="201"/>
    </row>
    <row r="153" spans="1:15" s="203" customFormat="1" ht="12.75" hidden="1" outlineLevel="1">
      <c r="A153" s="201" t="s">
        <v>1065</v>
      </c>
      <c r="B153" s="202"/>
      <c r="C153" s="202" t="s">
        <v>1066</v>
      </c>
      <c r="D153" s="202" t="s">
        <v>1067</v>
      </c>
      <c r="E153" s="229">
        <v>5.34</v>
      </c>
      <c r="F153" s="229">
        <v>0</v>
      </c>
      <c r="G153" s="229"/>
      <c r="H153" s="230">
        <v>0</v>
      </c>
      <c r="I153" s="230">
        <v>0</v>
      </c>
      <c r="J153" s="230">
        <v>0</v>
      </c>
      <c r="K153" s="230">
        <v>0</v>
      </c>
      <c r="L153" s="229">
        <v>0</v>
      </c>
      <c r="M153" s="229">
        <v>0</v>
      </c>
      <c r="N153" s="229">
        <f t="shared" si="7"/>
        <v>5.34</v>
      </c>
      <c r="O153" s="201"/>
    </row>
    <row r="154" spans="1:15" s="203" customFormat="1" ht="12.75" hidden="1" outlineLevel="1">
      <c r="A154" s="201" t="s">
        <v>1071</v>
      </c>
      <c r="B154" s="202"/>
      <c r="C154" s="202" t="s">
        <v>1072</v>
      </c>
      <c r="D154" s="202" t="s">
        <v>1073</v>
      </c>
      <c r="E154" s="229">
        <v>594071.36</v>
      </c>
      <c r="F154" s="229">
        <v>0</v>
      </c>
      <c r="G154" s="229"/>
      <c r="H154" s="230">
        <v>0</v>
      </c>
      <c r="I154" s="230">
        <v>0</v>
      </c>
      <c r="J154" s="230">
        <v>0</v>
      </c>
      <c r="K154" s="230">
        <v>152214.23</v>
      </c>
      <c r="L154" s="229">
        <v>152214.23</v>
      </c>
      <c r="M154" s="229">
        <v>0</v>
      </c>
      <c r="N154" s="229">
        <f t="shared" si="7"/>
        <v>746285.59</v>
      </c>
      <c r="O154" s="201"/>
    </row>
    <row r="155" spans="1:15" s="203" customFormat="1" ht="12.75" hidden="1" outlineLevel="1">
      <c r="A155" s="201" t="s">
        <v>1074</v>
      </c>
      <c r="B155" s="202"/>
      <c r="C155" s="202" t="s">
        <v>1075</v>
      </c>
      <c r="D155" s="202" t="s">
        <v>1076</v>
      </c>
      <c r="E155" s="229">
        <v>558688.75</v>
      </c>
      <c r="F155" s="229">
        <v>0</v>
      </c>
      <c r="G155" s="229"/>
      <c r="H155" s="230">
        <v>0</v>
      </c>
      <c r="I155" s="230">
        <v>0</v>
      </c>
      <c r="J155" s="230">
        <v>0</v>
      </c>
      <c r="K155" s="230">
        <v>0</v>
      </c>
      <c r="L155" s="229">
        <v>0</v>
      </c>
      <c r="M155" s="229">
        <v>0</v>
      </c>
      <c r="N155" s="229">
        <f t="shared" si="7"/>
        <v>558688.75</v>
      </c>
      <c r="O155" s="201"/>
    </row>
    <row r="156" spans="1:15" s="203" customFormat="1" ht="12.75" hidden="1" outlineLevel="1">
      <c r="A156" s="201" t="s">
        <v>1077</v>
      </c>
      <c r="B156" s="202"/>
      <c r="C156" s="202" t="s">
        <v>1078</v>
      </c>
      <c r="D156" s="202" t="s">
        <v>1079</v>
      </c>
      <c r="E156" s="229">
        <v>2210.68</v>
      </c>
      <c r="F156" s="229">
        <v>0</v>
      </c>
      <c r="G156" s="229"/>
      <c r="H156" s="230">
        <v>0</v>
      </c>
      <c r="I156" s="230">
        <v>0</v>
      </c>
      <c r="J156" s="230">
        <v>0</v>
      </c>
      <c r="K156" s="230">
        <v>0</v>
      </c>
      <c r="L156" s="229">
        <v>0</v>
      </c>
      <c r="M156" s="229">
        <v>0</v>
      </c>
      <c r="N156" s="229">
        <f t="shared" si="7"/>
        <v>2210.68</v>
      </c>
      <c r="O156" s="201"/>
    </row>
    <row r="157" spans="1:15" s="203" customFormat="1" ht="12.75" hidden="1" outlineLevel="1">
      <c r="A157" s="201" t="s">
        <v>1080</v>
      </c>
      <c r="B157" s="202"/>
      <c r="C157" s="202" t="s">
        <v>1081</v>
      </c>
      <c r="D157" s="202" t="s">
        <v>1082</v>
      </c>
      <c r="E157" s="229">
        <v>3217</v>
      </c>
      <c r="F157" s="229">
        <v>0</v>
      </c>
      <c r="G157" s="229"/>
      <c r="H157" s="230">
        <v>0</v>
      </c>
      <c r="I157" s="230">
        <v>0</v>
      </c>
      <c r="J157" s="230">
        <v>0</v>
      </c>
      <c r="K157" s="230">
        <v>0</v>
      </c>
      <c r="L157" s="229">
        <v>0</v>
      </c>
      <c r="M157" s="229">
        <v>0</v>
      </c>
      <c r="N157" s="229">
        <f t="shared" si="7"/>
        <v>3217</v>
      </c>
      <c r="O157" s="201"/>
    </row>
    <row r="158" spans="1:15" s="203" customFormat="1" ht="12.75" hidden="1" outlineLevel="1">
      <c r="A158" s="201" t="s">
        <v>1083</v>
      </c>
      <c r="B158" s="202"/>
      <c r="C158" s="202" t="s">
        <v>1084</v>
      </c>
      <c r="D158" s="202" t="s">
        <v>1085</v>
      </c>
      <c r="E158" s="229">
        <v>2818.01</v>
      </c>
      <c r="F158" s="229">
        <v>0</v>
      </c>
      <c r="G158" s="229"/>
      <c r="H158" s="230">
        <v>0</v>
      </c>
      <c r="I158" s="230">
        <v>0</v>
      </c>
      <c r="J158" s="230">
        <v>0</v>
      </c>
      <c r="K158" s="230">
        <v>0</v>
      </c>
      <c r="L158" s="229">
        <v>0</v>
      </c>
      <c r="M158" s="229">
        <v>0</v>
      </c>
      <c r="N158" s="229">
        <f t="shared" si="7"/>
        <v>2818.01</v>
      </c>
      <c r="O158" s="201"/>
    </row>
    <row r="159" spans="1:15" s="203" customFormat="1" ht="12.75" hidden="1" outlineLevel="1">
      <c r="A159" s="201" t="s">
        <v>1086</v>
      </c>
      <c r="B159" s="202"/>
      <c r="C159" s="202" t="s">
        <v>1087</v>
      </c>
      <c r="D159" s="202" t="s">
        <v>1088</v>
      </c>
      <c r="E159" s="229">
        <v>1977069.06</v>
      </c>
      <c r="F159" s="229">
        <v>0</v>
      </c>
      <c r="G159" s="229"/>
      <c r="H159" s="230">
        <v>0</v>
      </c>
      <c r="I159" s="230">
        <v>0</v>
      </c>
      <c r="J159" s="230">
        <v>0</v>
      </c>
      <c r="K159" s="230">
        <v>0</v>
      </c>
      <c r="L159" s="229">
        <v>0</v>
      </c>
      <c r="M159" s="229">
        <v>0</v>
      </c>
      <c r="N159" s="229">
        <f t="shared" si="7"/>
        <v>1977069.06</v>
      </c>
      <c r="O159" s="201"/>
    </row>
    <row r="160" spans="1:15" s="203" customFormat="1" ht="12.75" hidden="1" outlineLevel="1">
      <c r="A160" s="201" t="s">
        <v>1089</v>
      </c>
      <c r="B160" s="202"/>
      <c r="C160" s="202" t="s">
        <v>1090</v>
      </c>
      <c r="D160" s="202" t="s">
        <v>1091</v>
      </c>
      <c r="E160" s="229">
        <v>20542.18</v>
      </c>
      <c r="F160" s="229">
        <v>0</v>
      </c>
      <c r="G160" s="229"/>
      <c r="H160" s="230">
        <v>0</v>
      </c>
      <c r="I160" s="230">
        <v>25896.57</v>
      </c>
      <c r="J160" s="230">
        <v>0</v>
      </c>
      <c r="K160" s="230">
        <v>0</v>
      </c>
      <c r="L160" s="229">
        <v>25896.57</v>
      </c>
      <c r="M160" s="229">
        <v>0</v>
      </c>
      <c r="N160" s="229">
        <f t="shared" si="7"/>
        <v>46438.75</v>
      </c>
      <c r="O160" s="201"/>
    </row>
    <row r="161" spans="1:15" s="203" customFormat="1" ht="12.75" hidden="1" outlineLevel="1">
      <c r="A161" s="201" t="s">
        <v>1092</v>
      </c>
      <c r="B161" s="202"/>
      <c r="C161" s="202" t="s">
        <v>1093</v>
      </c>
      <c r="D161" s="202" t="s">
        <v>1094</v>
      </c>
      <c r="E161" s="229">
        <v>92.4</v>
      </c>
      <c r="F161" s="229">
        <v>0</v>
      </c>
      <c r="G161" s="229"/>
      <c r="H161" s="230">
        <v>0</v>
      </c>
      <c r="I161" s="230">
        <v>0</v>
      </c>
      <c r="J161" s="230">
        <v>0</v>
      </c>
      <c r="K161" s="230">
        <v>13004.4</v>
      </c>
      <c r="L161" s="229">
        <v>13004.4</v>
      </c>
      <c r="M161" s="229">
        <v>0</v>
      </c>
      <c r="N161" s="229">
        <f t="shared" si="7"/>
        <v>13096.8</v>
      </c>
      <c r="O161" s="201"/>
    </row>
    <row r="162" spans="1:15" s="203" customFormat="1" ht="12.75" hidden="1" outlineLevel="1">
      <c r="A162" s="201" t="s">
        <v>1095</v>
      </c>
      <c r="B162" s="202"/>
      <c r="C162" s="202" t="s">
        <v>1096</v>
      </c>
      <c r="D162" s="202" t="s">
        <v>1097</v>
      </c>
      <c r="E162" s="229">
        <v>375</v>
      </c>
      <c r="F162" s="229">
        <v>0</v>
      </c>
      <c r="G162" s="229"/>
      <c r="H162" s="230">
        <v>0</v>
      </c>
      <c r="I162" s="230">
        <v>0</v>
      </c>
      <c r="J162" s="230">
        <v>0</v>
      </c>
      <c r="K162" s="230">
        <v>0</v>
      </c>
      <c r="L162" s="229">
        <v>0</v>
      </c>
      <c r="M162" s="229">
        <v>0</v>
      </c>
      <c r="N162" s="229">
        <f t="shared" si="7"/>
        <v>375</v>
      </c>
      <c r="O162" s="201"/>
    </row>
    <row r="163" spans="1:15" s="203" customFormat="1" ht="12.75" hidden="1" outlineLevel="1">
      <c r="A163" s="201" t="s">
        <v>1098</v>
      </c>
      <c r="B163" s="202"/>
      <c r="C163" s="202" t="s">
        <v>1099</v>
      </c>
      <c r="D163" s="202" t="s">
        <v>1100</v>
      </c>
      <c r="E163" s="229">
        <v>24904.99</v>
      </c>
      <c r="F163" s="229">
        <v>0</v>
      </c>
      <c r="G163" s="229"/>
      <c r="H163" s="230">
        <v>0</v>
      </c>
      <c r="I163" s="230">
        <v>0</v>
      </c>
      <c r="J163" s="230">
        <v>0</v>
      </c>
      <c r="K163" s="230">
        <v>0</v>
      </c>
      <c r="L163" s="229">
        <v>0</v>
      </c>
      <c r="M163" s="229">
        <v>0</v>
      </c>
      <c r="N163" s="229">
        <f t="shared" si="7"/>
        <v>24904.99</v>
      </c>
      <c r="O163" s="201"/>
    </row>
    <row r="164" spans="1:15" s="203" customFormat="1" ht="12.75" hidden="1" outlineLevel="1">
      <c r="A164" s="201" t="s">
        <v>1101</v>
      </c>
      <c r="B164" s="202"/>
      <c r="C164" s="202" t="s">
        <v>1102</v>
      </c>
      <c r="D164" s="202" t="s">
        <v>1103</v>
      </c>
      <c r="E164" s="229">
        <v>11472.7</v>
      </c>
      <c r="F164" s="229">
        <v>0</v>
      </c>
      <c r="G164" s="229"/>
      <c r="H164" s="230">
        <v>0</v>
      </c>
      <c r="I164" s="230">
        <v>0</v>
      </c>
      <c r="J164" s="230">
        <v>0</v>
      </c>
      <c r="K164" s="230">
        <v>0</v>
      </c>
      <c r="L164" s="229">
        <v>0</v>
      </c>
      <c r="M164" s="229">
        <v>0</v>
      </c>
      <c r="N164" s="229">
        <f t="shared" si="7"/>
        <v>11472.7</v>
      </c>
      <c r="O164" s="201"/>
    </row>
    <row r="165" spans="1:15" s="203" customFormat="1" ht="12.75" hidden="1" outlineLevel="1">
      <c r="A165" s="201" t="s">
        <v>1104</v>
      </c>
      <c r="B165" s="202"/>
      <c r="C165" s="202" t="s">
        <v>1105</v>
      </c>
      <c r="D165" s="202" t="s">
        <v>1106</v>
      </c>
      <c r="E165" s="229">
        <v>394260.09</v>
      </c>
      <c r="F165" s="229">
        <v>0</v>
      </c>
      <c r="G165" s="229"/>
      <c r="H165" s="230">
        <v>138.76</v>
      </c>
      <c r="I165" s="230">
        <v>11224.51</v>
      </c>
      <c r="J165" s="230">
        <v>0</v>
      </c>
      <c r="K165" s="230">
        <v>262.25</v>
      </c>
      <c r="L165" s="229">
        <v>11625.52</v>
      </c>
      <c r="M165" s="229">
        <v>0</v>
      </c>
      <c r="N165" s="229">
        <f t="shared" si="7"/>
        <v>405885.61000000004</v>
      </c>
      <c r="O165" s="201"/>
    </row>
    <row r="166" spans="1:15" s="203" customFormat="1" ht="12.75" hidden="1" outlineLevel="1">
      <c r="A166" s="201" t="s">
        <v>1107</v>
      </c>
      <c r="B166" s="202"/>
      <c r="C166" s="202" t="s">
        <v>1108</v>
      </c>
      <c r="D166" s="202" t="s">
        <v>1109</v>
      </c>
      <c r="E166" s="229">
        <v>1224.2</v>
      </c>
      <c r="F166" s="229">
        <v>0</v>
      </c>
      <c r="G166" s="229"/>
      <c r="H166" s="230">
        <v>0</v>
      </c>
      <c r="I166" s="230">
        <v>0</v>
      </c>
      <c r="J166" s="230">
        <v>0</v>
      </c>
      <c r="K166" s="230">
        <v>0</v>
      </c>
      <c r="L166" s="229">
        <v>0</v>
      </c>
      <c r="M166" s="229">
        <v>0</v>
      </c>
      <c r="N166" s="229">
        <f t="shared" si="7"/>
        <v>1224.2</v>
      </c>
      <c r="O166" s="201"/>
    </row>
    <row r="167" spans="1:15" s="203" customFormat="1" ht="12.75" hidden="1" outlineLevel="1">
      <c r="A167" s="201" t="s">
        <v>1110</v>
      </c>
      <c r="B167" s="202"/>
      <c r="C167" s="202" t="s">
        <v>1111</v>
      </c>
      <c r="D167" s="202" t="s">
        <v>1112</v>
      </c>
      <c r="E167" s="229">
        <v>180</v>
      </c>
      <c r="F167" s="229">
        <v>0</v>
      </c>
      <c r="G167" s="229"/>
      <c r="H167" s="230">
        <v>0</v>
      </c>
      <c r="I167" s="230">
        <v>-314.52</v>
      </c>
      <c r="J167" s="230">
        <v>0</v>
      </c>
      <c r="K167" s="230">
        <v>0</v>
      </c>
      <c r="L167" s="229">
        <v>-314.52</v>
      </c>
      <c r="M167" s="229">
        <v>0</v>
      </c>
      <c r="N167" s="229">
        <f t="shared" si="7"/>
        <v>-134.51999999999998</v>
      </c>
      <c r="O167" s="201"/>
    </row>
    <row r="168" spans="1:15" s="203" customFormat="1" ht="12.75" hidden="1" outlineLevel="1">
      <c r="A168" s="201" t="s">
        <v>1113</v>
      </c>
      <c r="B168" s="202"/>
      <c r="C168" s="202" t="s">
        <v>1114</v>
      </c>
      <c r="D168" s="202" t="s">
        <v>1115</v>
      </c>
      <c r="E168" s="229">
        <v>9716.98</v>
      </c>
      <c r="F168" s="229">
        <v>0</v>
      </c>
      <c r="G168" s="229"/>
      <c r="H168" s="230">
        <v>0</v>
      </c>
      <c r="I168" s="230">
        <v>0</v>
      </c>
      <c r="J168" s="230">
        <v>0</v>
      </c>
      <c r="K168" s="230">
        <v>0</v>
      </c>
      <c r="L168" s="229">
        <v>0</v>
      </c>
      <c r="M168" s="229">
        <v>0</v>
      </c>
      <c r="N168" s="229">
        <f t="shared" si="7"/>
        <v>9716.98</v>
      </c>
      <c r="O168" s="201"/>
    </row>
    <row r="169" spans="1:15" s="203" customFormat="1" ht="12.75" hidden="1" outlineLevel="1">
      <c r="A169" s="201" t="s">
        <v>1116</v>
      </c>
      <c r="B169" s="202"/>
      <c r="C169" s="202" t="s">
        <v>1117</v>
      </c>
      <c r="D169" s="202" t="s">
        <v>1118</v>
      </c>
      <c r="E169" s="229">
        <v>1038.46</v>
      </c>
      <c r="F169" s="229">
        <v>0</v>
      </c>
      <c r="G169" s="229"/>
      <c r="H169" s="230">
        <v>0</v>
      </c>
      <c r="I169" s="230">
        <v>0</v>
      </c>
      <c r="J169" s="230">
        <v>0</v>
      </c>
      <c r="K169" s="230">
        <v>0</v>
      </c>
      <c r="L169" s="229">
        <v>0</v>
      </c>
      <c r="M169" s="229">
        <v>0</v>
      </c>
      <c r="N169" s="229">
        <f t="shared" si="7"/>
        <v>1038.46</v>
      </c>
      <c r="O169" s="201"/>
    </row>
    <row r="170" spans="1:15" s="203" customFormat="1" ht="12.75" hidden="1" outlineLevel="1">
      <c r="A170" s="201" t="s">
        <v>1119</v>
      </c>
      <c r="B170" s="202"/>
      <c r="C170" s="202" t="s">
        <v>1120</v>
      </c>
      <c r="D170" s="202" t="s">
        <v>1121</v>
      </c>
      <c r="E170" s="229">
        <v>194362.2</v>
      </c>
      <c r="F170" s="229">
        <v>0</v>
      </c>
      <c r="G170" s="229"/>
      <c r="H170" s="230">
        <v>0</v>
      </c>
      <c r="I170" s="230">
        <v>0</v>
      </c>
      <c r="J170" s="230">
        <v>0</v>
      </c>
      <c r="K170" s="230">
        <v>3000</v>
      </c>
      <c r="L170" s="229">
        <v>3000</v>
      </c>
      <c r="M170" s="229">
        <v>0</v>
      </c>
      <c r="N170" s="229">
        <f t="shared" si="7"/>
        <v>197362.2</v>
      </c>
      <c r="O170" s="201"/>
    </row>
    <row r="171" spans="1:15" s="203" customFormat="1" ht="12.75" hidden="1" outlineLevel="1">
      <c r="A171" s="201" t="s">
        <v>1125</v>
      </c>
      <c r="B171" s="202"/>
      <c r="C171" s="202" t="s">
        <v>1126</v>
      </c>
      <c r="D171" s="202" t="s">
        <v>1127</v>
      </c>
      <c r="E171" s="229">
        <v>203068.31</v>
      </c>
      <c r="F171" s="229">
        <v>0</v>
      </c>
      <c r="G171" s="229"/>
      <c r="H171" s="230">
        <v>0</v>
      </c>
      <c r="I171" s="230">
        <v>0</v>
      </c>
      <c r="J171" s="230">
        <v>0</v>
      </c>
      <c r="K171" s="230">
        <v>1880</v>
      </c>
      <c r="L171" s="229">
        <v>1880</v>
      </c>
      <c r="M171" s="229">
        <v>0</v>
      </c>
      <c r="N171" s="229">
        <f t="shared" si="7"/>
        <v>204948.31</v>
      </c>
      <c r="O171" s="201"/>
    </row>
    <row r="172" spans="1:15" s="203" customFormat="1" ht="12.75" hidden="1" outlineLevel="1">
      <c r="A172" s="201" t="s">
        <v>1128</v>
      </c>
      <c r="B172" s="202"/>
      <c r="C172" s="202" t="s">
        <v>1129</v>
      </c>
      <c r="D172" s="202" t="s">
        <v>1130</v>
      </c>
      <c r="E172" s="229">
        <v>2381.25</v>
      </c>
      <c r="F172" s="229">
        <v>0</v>
      </c>
      <c r="G172" s="229"/>
      <c r="H172" s="230">
        <v>0</v>
      </c>
      <c r="I172" s="230">
        <v>0</v>
      </c>
      <c r="J172" s="230">
        <v>0</v>
      </c>
      <c r="K172" s="230">
        <v>0</v>
      </c>
      <c r="L172" s="229">
        <v>0</v>
      </c>
      <c r="M172" s="229">
        <v>0</v>
      </c>
      <c r="N172" s="229">
        <f t="shared" si="7"/>
        <v>2381.25</v>
      </c>
      <c r="O172" s="201"/>
    </row>
    <row r="173" spans="1:15" s="203" customFormat="1" ht="12.75" hidden="1" outlineLevel="1">
      <c r="A173" s="201" t="s">
        <v>1131</v>
      </c>
      <c r="B173" s="202"/>
      <c r="C173" s="202" t="s">
        <v>1132</v>
      </c>
      <c r="D173" s="202" t="s">
        <v>1133</v>
      </c>
      <c r="E173" s="229">
        <v>202816.49</v>
      </c>
      <c r="F173" s="229">
        <v>0</v>
      </c>
      <c r="G173" s="229"/>
      <c r="H173" s="230">
        <v>0</v>
      </c>
      <c r="I173" s="230">
        <v>0</v>
      </c>
      <c r="J173" s="230">
        <v>0</v>
      </c>
      <c r="K173" s="230">
        <v>10740.28</v>
      </c>
      <c r="L173" s="229">
        <v>10740.28</v>
      </c>
      <c r="M173" s="229">
        <v>0</v>
      </c>
      <c r="N173" s="229">
        <f t="shared" si="7"/>
        <v>213556.77</v>
      </c>
      <c r="O173" s="201"/>
    </row>
    <row r="174" spans="1:15" s="203" customFormat="1" ht="12.75" hidden="1" outlineLevel="1">
      <c r="A174" s="201" t="s">
        <v>1134</v>
      </c>
      <c r="B174" s="202"/>
      <c r="C174" s="202" t="s">
        <v>1135</v>
      </c>
      <c r="D174" s="202" t="s">
        <v>1136</v>
      </c>
      <c r="E174" s="229">
        <v>14151.94</v>
      </c>
      <c r="F174" s="229">
        <v>0</v>
      </c>
      <c r="G174" s="229"/>
      <c r="H174" s="230">
        <v>0</v>
      </c>
      <c r="I174" s="230">
        <v>0</v>
      </c>
      <c r="J174" s="230">
        <v>0</v>
      </c>
      <c r="K174" s="230">
        <v>0</v>
      </c>
      <c r="L174" s="229">
        <v>0</v>
      </c>
      <c r="M174" s="229">
        <v>0</v>
      </c>
      <c r="N174" s="229">
        <f t="shared" si="7"/>
        <v>14151.94</v>
      </c>
      <c r="O174" s="201"/>
    </row>
    <row r="175" spans="1:15" s="203" customFormat="1" ht="12.75" hidden="1" outlineLevel="1">
      <c r="A175" s="201" t="s">
        <v>1137</v>
      </c>
      <c r="B175" s="202"/>
      <c r="C175" s="202" t="s">
        <v>1138</v>
      </c>
      <c r="D175" s="202" t="s">
        <v>1139</v>
      </c>
      <c r="E175" s="229">
        <v>3015.73</v>
      </c>
      <c r="F175" s="229">
        <v>0</v>
      </c>
      <c r="G175" s="229"/>
      <c r="H175" s="230">
        <v>0</v>
      </c>
      <c r="I175" s="230">
        <v>0</v>
      </c>
      <c r="J175" s="230">
        <v>0</v>
      </c>
      <c r="K175" s="230">
        <v>0</v>
      </c>
      <c r="L175" s="229">
        <v>0</v>
      </c>
      <c r="M175" s="229">
        <v>0</v>
      </c>
      <c r="N175" s="229">
        <f t="shared" si="7"/>
        <v>3015.73</v>
      </c>
      <c r="O175" s="201"/>
    </row>
    <row r="176" spans="1:15" s="203" customFormat="1" ht="12.75" hidden="1" outlineLevel="1">
      <c r="A176" s="201" t="s">
        <v>1140</v>
      </c>
      <c r="B176" s="202"/>
      <c r="C176" s="202" t="s">
        <v>1141</v>
      </c>
      <c r="D176" s="202" t="s">
        <v>1142</v>
      </c>
      <c r="E176" s="229">
        <v>101.89</v>
      </c>
      <c r="F176" s="229">
        <v>0</v>
      </c>
      <c r="G176" s="229"/>
      <c r="H176" s="230">
        <v>0</v>
      </c>
      <c r="I176" s="230">
        <v>0</v>
      </c>
      <c r="J176" s="230">
        <v>0</v>
      </c>
      <c r="K176" s="230">
        <v>0</v>
      </c>
      <c r="L176" s="229">
        <v>0</v>
      </c>
      <c r="M176" s="229">
        <v>0</v>
      </c>
      <c r="N176" s="229">
        <f t="shared" si="7"/>
        <v>101.89</v>
      </c>
      <c r="O176" s="201"/>
    </row>
    <row r="177" spans="1:15" s="203" customFormat="1" ht="12.75" hidden="1" outlineLevel="1">
      <c r="A177" s="201" t="s">
        <v>1143</v>
      </c>
      <c r="B177" s="202"/>
      <c r="C177" s="202" t="s">
        <v>1144</v>
      </c>
      <c r="D177" s="202" t="s">
        <v>1145</v>
      </c>
      <c r="E177" s="229">
        <v>4518.29</v>
      </c>
      <c r="F177" s="229">
        <v>0</v>
      </c>
      <c r="G177" s="229"/>
      <c r="H177" s="230">
        <v>0</v>
      </c>
      <c r="I177" s="230">
        <v>0</v>
      </c>
      <c r="J177" s="230">
        <v>0</v>
      </c>
      <c r="K177" s="230">
        <v>0</v>
      </c>
      <c r="L177" s="229">
        <v>0</v>
      </c>
      <c r="M177" s="229">
        <v>0</v>
      </c>
      <c r="N177" s="229">
        <f t="shared" si="7"/>
        <v>4518.29</v>
      </c>
      <c r="O177" s="201"/>
    </row>
    <row r="178" spans="1:15" s="203" customFormat="1" ht="12.75" hidden="1" outlineLevel="1">
      <c r="A178" s="201" t="s">
        <v>1146</v>
      </c>
      <c r="B178" s="202"/>
      <c r="C178" s="202" t="s">
        <v>1147</v>
      </c>
      <c r="D178" s="202" t="s">
        <v>1148</v>
      </c>
      <c r="E178" s="229">
        <v>63357.9</v>
      </c>
      <c r="F178" s="229">
        <v>0</v>
      </c>
      <c r="G178" s="229"/>
      <c r="H178" s="230">
        <v>0</v>
      </c>
      <c r="I178" s="230">
        <v>0</v>
      </c>
      <c r="J178" s="230">
        <v>0</v>
      </c>
      <c r="K178" s="230">
        <v>0</v>
      </c>
      <c r="L178" s="229">
        <v>0</v>
      </c>
      <c r="M178" s="229">
        <v>0</v>
      </c>
      <c r="N178" s="229">
        <f t="shared" si="7"/>
        <v>63357.9</v>
      </c>
      <c r="O178" s="201"/>
    </row>
    <row r="179" spans="1:15" s="203" customFormat="1" ht="12.75" hidden="1" outlineLevel="1">
      <c r="A179" s="201" t="s">
        <v>1149</v>
      </c>
      <c r="B179" s="202"/>
      <c r="C179" s="202" t="s">
        <v>1150</v>
      </c>
      <c r="D179" s="202" t="s">
        <v>1151</v>
      </c>
      <c r="E179" s="229">
        <v>1766.36</v>
      </c>
      <c r="F179" s="229">
        <v>0</v>
      </c>
      <c r="G179" s="229"/>
      <c r="H179" s="230">
        <v>0</v>
      </c>
      <c r="I179" s="230">
        <v>0</v>
      </c>
      <c r="J179" s="230">
        <v>0</v>
      </c>
      <c r="K179" s="230">
        <v>0</v>
      </c>
      <c r="L179" s="229">
        <v>0</v>
      </c>
      <c r="M179" s="229">
        <v>0</v>
      </c>
      <c r="N179" s="229">
        <f t="shared" si="7"/>
        <v>1766.36</v>
      </c>
      <c r="O179" s="201"/>
    </row>
    <row r="180" spans="1:15" s="203" customFormat="1" ht="12.75" hidden="1" outlineLevel="1">
      <c r="A180" s="201" t="s">
        <v>1152</v>
      </c>
      <c r="B180" s="202"/>
      <c r="C180" s="202" t="s">
        <v>1153</v>
      </c>
      <c r="D180" s="202" t="s">
        <v>1154</v>
      </c>
      <c r="E180" s="229">
        <v>1238.21</v>
      </c>
      <c r="F180" s="229">
        <v>0</v>
      </c>
      <c r="G180" s="229"/>
      <c r="H180" s="230">
        <v>0</v>
      </c>
      <c r="I180" s="230">
        <v>0</v>
      </c>
      <c r="J180" s="230">
        <v>0</v>
      </c>
      <c r="K180" s="230">
        <v>0</v>
      </c>
      <c r="L180" s="229">
        <v>0</v>
      </c>
      <c r="M180" s="229">
        <v>0</v>
      </c>
      <c r="N180" s="229">
        <f t="shared" si="7"/>
        <v>1238.21</v>
      </c>
      <c r="O180" s="201"/>
    </row>
    <row r="181" spans="1:15" s="203" customFormat="1" ht="12.75" hidden="1" outlineLevel="1">
      <c r="A181" s="201" t="s">
        <v>1155</v>
      </c>
      <c r="B181" s="202"/>
      <c r="C181" s="202" t="s">
        <v>1156</v>
      </c>
      <c r="D181" s="202" t="s">
        <v>1157</v>
      </c>
      <c r="E181" s="229">
        <v>37043.88</v>
      </c>
      <c r="F181" s="229">
        <v>0</v>
      </c>
      <c r="G181" s="229"/>
      <c r="H181" s="230">
        <v>0</v>
      </c>
      <c r="I181" s="230">
        <v>0</v>
      </c>
      <c r="J181" s="230">
        <v>0</v>
      </c>
      <c r="K181" s="230">
        <v>0</v>
      </c>
      <c r="L181" s="229">
        <v>0</v>
      </c>
      <c r="M181" s="229">
        <v>0</v>
      </c>
      <c r="N181" s="229">
        <f t="shared" si="7"/>
        <v>37043.88</v>
      </c>
      <c r="O181" s="201"/>
    </row>
    <row r="182" spans="1:15" s="203" customFormat="1" ht="12.75" hidden="1" outlineLevel="1">
      <c r="A182" s="201" t="s">
        <v>1158</v>
      </c>
      <c r="B182" s="202"/>
      <c r="C182" s="202" t="s">
        <v>1159</v>
      </c>
      <c r="D182" s="202" t="s">
        <v>1160</v>
      </c>
      <c r="E182" s="229">
        <v>61526.8</v>
      </c>
      <c r="F182" s="229">
        <v>0</v>
      </c>
      <c r="G182" s="229"/>
      <c r="H182" s="230">
        <v>0</v>
      </c>
      <c r="I182" s="230">
        <v>0</v>
      </c>
      <c r="J182" s="230">
        <v>0</v>
      </c>
      <c r="K182" s="230">
        <v>0</v>
      </c>
      <c r="L182" s="229">
        <v>0</v>
      </c>
      <c r="M182" s="229">
        <v>0</v>
      </c>
      <c r="N182" s="229">
        <f t="shared" si="7"/>
        <v>61526.8</v>
      </c>
      <c r="O182" s="201"/>
    </row>
    <row r="183" spans="1:15" s="203" customFormat="1" ht="12.75" hidden="1" outlineLevel="1">
      <c r="A183" s="201" t="s">
        <v>1161</v>
      </c>
      <c r="B183" s="202"/>
      <c r="C183" s="202" t="s">
        <v>1162</v>
      </c>
      <c r="D183" s="202" t="s">
        <v>1163</v>
      </c>
      <c r="E183" s="229">
        <v>201.92</v>
      </c>
      <c r="F183" s="229">
        <v>0</v>
      </c>
      <c r="G183" s="229"/>
      <c r="H183" s="230">
        <v>0</v>
      </c>
      <c r="I183" s="230">
        <v>0</v>
      </c>
      <c r="J183" s="230">
        <v>0</v>
      </c>
      <c r="K183" s="230">
        <v>0</v>
      </c>
      <c r="L183" s="229">
        <v>0</v>
      </c>
      <c r="M183" s="229">
        <v>0</v>
      </c>
      <c r="N183" s="229">
        <f t="shared" si="7"/>
        <v>201.92</v>
      </c>
      <c r="O183" s="201"/>
    </row>
    <row r="184" spans="1:15" s="203" customFormat="1" ht="12.75" hidden="1" outlineLevel="1">
      <c r="A184" s="201" t="s">
        <v>1164</v>
      </c>
      <c r="B184" s="202"/>
      <c r="C184" s="202" t="s">
        <v>1165</v>
      </c>
      <c r="D184" s="202" t="s">
        <v>1166</v>
      </c>
      <c r="E184" s="229">
        <v>50786.68</v>
      </c>
      <c r="F184" s="229">
        <v>0</v>
      </c>
      <c r="G184" s="229"/>
      <c r="H184" s="230">
        <v>0</v>
      </c>
      <c r="I184" s="230">
        <v>67.06</v>
      </c>
      <c r="J184" s="230">
        <v>0</v>
      </c>
      <c r="K184" s="230">
        <v>8069.81</v>
      </c>
      <c r="L184" s="229">
        <v>8136.87</v>
      </c>
      <c r="M184" s="229">
        <v>0</v>
      </c>
      <c r="N184" s="229">
        <f t="shared" si="7"/>
        <v>58923.55</v>
      </c>
      <c r="O184" s="201"/>
    </row>
    <row r="185" spans="1:15" s="203" customFormat="1" ht="12.75" hidden="1" outlineLevel="1">
      <c r="A185" s="201" t="s">
        <v>1167</v>
      </c>
      <c r="B185" s="202"/>
      <c r="C185" s="202" t="s">
        <v>1168</v>
      </c>
      <c r="D185" s="202" t="s">
        <v>1169</v>
      </c>
      <c r="E185" s="229">
        <v>2447.88</v>
      </c>
      <c r="F185" s="229">
        <v>0</v>
      </c>
      <c r="G185" s="229"/>
      <c r="H185" s="230">
        <v>0</v>
      </c>
      <c r="I185" s="230">
        <v>0</v>
      </c>
      <c r="J185" s="230">
        <v>0</v>
      </c>
      <c r="K185" s="230">
        <v>0</v>
      </c>
      <c r="L185" s="229">
        <v>0</v>
      </c>
      <c r="M185" s="229">
        <v>0</v>
      </c>
      <c r="N185" s="229">
        <f t="shared" si="7"/>
        <v>2447.88</v>
      </c>
      <c r="O185" s="201"/>
    </row>
    <row r="186" spans="1:15" s="203" customFormat="1" ht="12.75" hidden="1" outlineLevel="1">
      <c r="A186" s="201" t="s">
        <v>1170</v>
      </c>
      <c r="B186" s="202"/>
      <c r="C186" s="202" t="s">
        <v>1171</v>
      </c>
      <c r="D186" s="202" t="s">
        <v>1172</v>
      </c>
      <c r="E186" s="229">
        <v>2316.54</v>
      </c>
      <c r="F186" s="229">
        <v>0</v>
      </c>
      <c r="G186" s="229"/>
      <c r="H186" s="230">
        <v>0</v>
      </c>
      <c r="I186" s="230">
        <v>0</v>
      </c>
      <c r="J186" s="230">
        <v>0</v>
      </c>
      <c r="K186" s="230">
        <v>0</v>
      </c>
      <c r="L186" s="229">
        <v>0</v>
      </c>
      <c r="M186" s="229">
        <v>0</v>
      </c>
      <c r="N186" s="229">
        <f t="shared" si="7"/>
        <v>2316.54</v>
      </c>
      <c r="O186" s="201"/>
    </row>
    <row r="187" spans="1:15" s="203" customFormat="1" ht="12.75" hidden="1" outlineLevel="1">
      <c r="A187" s="201" t="s">
        <v>1173</v>
      </c>
      <c r="B187" s="202"/>
      <c r="C187" s="202" t="s">
        <v>1174</v>
      </c>
      <c r="D187" s="202" t="s">
        <v>1175</v>
      </c>
      <c r="E187" s="229">
        <v>0</v>
      </c>
      <c r="F187" s="229">
        <v>0</v>
      </c>
      <c r="G187" s="229"/>
      <c r="H187" s="230">
        <v>0</v>
      </c>
      <c r="I187" s="230">
        <v>0</v>
      </c>
      <c r="J187" s="230">
        <v>0</v>
      </c>
      <c r="K187" s="230">
        <v>7768.83</v>
      </c>
      <c r="L187" s="229">
        <v>7768.83</v>
      </c>
      <c r="M187" s="229">
        <v>0</v>
      </c>
      <c r="N187" s="229">
        <f t="shared" si="7"/>
        <v>7768.83</v>
      </c>
      <c r="O187" s="201"/>
    </row>
    <row r="188" spans="1:15" s="203" customFormat="1" ht="12.75" hidden="1" outlineLevel="1">
      <c r="A188" s="201" t="s">
        <v>1176</v>
      </c>
      <c r="B188" s="202"/>
      <c r="C188" s="202" t="s">
        <v>1177</v>
      </c>
      <c r="D188" s="202" t="s">
        <v>1178</v>
      </c>
      <c r="E188" s="229">
        <v>6802.65</v>
      </c>
      <c r="F188" s="229">
        <v>0</v>
      </c>
      <c r="G188" s="229"/>
      <c r="H188" s="230">
        <v>0</v>
      </c>
      <c r="I188" s="230">
        <v>0</v>
      </c>
      <c r="J188" s="230">
        <v>0</v>
      </c>
      <c r="K188" s="230">
        <v>0</v>
      </c>
      <c r="L188" s="229">
        <v>0</v>
      </c>
      <c r="M188" s="229">
        <v>0</v>
      </c>
      <c r="N188" s="229">
        <f t="shared" si="7"/>
        <v>6802.65</v>
      </c>
      <c r="O188" s="201"/>
    </row>
    <row r="189" spans="1:15" s="203" customFormat="1" ht="12.75" hidden="1" outlineLevel="1">
      <c r="A189" s="201" t="s">
        <v>1185</v>
      </c>
      <c r="B189" s="202"/>
      <c r="C189" s="202" t="s">
        <v>1186</v>
      </c>
      <c r="D189" s="202" t="s">
        <v>1187</v>
      </c>
      <c r="E189" s="229">
        <v>2710270.15</v>
      </c>
      <c r="F189" s="229">
        <v>0</v>
      </c>
      <c r="G189" s="229"/>
      <c r="H189" s="230">
        <v>0</v>
      </c>
      <c r="I189" s="230">
        <v>7735.23</v>
      </c>
      <c r="J189" s="230">
        <v>0</v>
      </c>
      <c r="K189" s="230">
        <v>0</v>
      </c>
      <c r="L189" s="229">
        <v>7735.23</v>
      </c>
      <c r="M189" s="229">
        <v>0</v>
      </c>
      <c r="N189" s="229">
        <f t="shared" si="7"/>
        <v>2718005.38</v>
      </c>
      <c r="O189" s="201"/>
    </row>
    <row r="190" spans="1:15" s="203" customFormat="1" ht="12.75" hidden="1" outlineLevel="1">
      <c r="A190" s="201" t="s">
        <v>1188</v>
      </c>
      <c r="B190" s="202"/>
      <c r="C190" s="202" t="s">
        <v>1189</v>
      </c>
      <c r="D190" s="202" t="s">
        <v>1190</v>
      </c>
      <c r="E190" s="229">
        <v>-2055528</v>
      </c>
      <c r="F190" s="229">
        <v>0</v>
      </c>
      <c r="G190" s="229"/>
      <c r="H190" s="230">
        <v>0</v>
      </c>
      <c r="I190" s="230">
        <v>0</v>
      </c>
      <c r="J190" s="230">
        <v>0</v>
      </c>
      <c r="K190" s="230">
        <v>0</v>
      </c>
      <c r="L190" s="229">
        <v>0</v>
      </c>
      <c r="M190" s="229">
        <v>0</v>
      </c>
      <c r="N190" s="229">
        <f t="shared" si="7"/>
        <v>-2055528</v>
      </c>
      <c r="O190" s="201"/>
    </row>
    <row r="191" spans="1:15" s="203" customFormat="1" ht="12.75" hidden="1" outlineLevel="1">
      <c r="A191" s="201" t="s">
        <v>1191</v>
      </c>
      <c r="B191" s="202"/>
      <c r="C191" s="202" t="s">
        <v>1069</v>
      </c>
      <c r="D191" s="202" t="s">
        <v>1192</v>
      </c>
      <c r="E191" s="229">
        <v>-186013.89</v>
      </c>
      <c r="F191" s="229">
        <v>0</v>
      </c>
      <c r="G191" s="229"/>
      <c r="H191" s="230">
        <v>0</v>
      </c>
      <c r="I191" s="230">
        <v>0</v>
      </c>
      <c r="J191" s="230">
        <v>0</v>
      </c>
      <c r="K191" s="230">
        <v>0</v>
      </c>
      <c r="L191" s="229">
        <v>0</v>
      </c>
      <c r="M191" s="229">
        <v>0</v>
      </c>
      <c r="N191" s="229">
        <f t="shared" si="7"/>
        <v>-186013.89</v>
      </c>
      <c r="O191" s="201"/>
    </row>
    <row r="192" spans="1:15" s="203" customFormat="1" ht="12.75" hidden="1" outlineLevel="1">
      <c r="A192" s="201" t="s">
        <v>1193</v>
      </c>
      <c r="B192" s="202"/>
      <c r="C192" s="202" t="s">
        <v>1194</v>
      </c>
      <c r="D192" s="202" t="s">
        <v>1195</v>
      </c>
      <c r="E192" s="229">
        <v>5.5</v>
      </c>
      <c r="F192" s="229">
        <v>0</v>
      </c>
      <c r="G192" s="229"/>
      <c r="H192" s="230">
        <v>0</v>
      </c>
      <c r="I192" s="230">
        <v>0</v>
      </c>
      <c r="J192" s="230">
        <v>0</v>
      </c>
      <c r="K192" s="230">
        <v>0</v>
      </c>
      <c r="L192" s="229">
        <v>0</v>
      </c>
      <c r="M192" s="229">
        <v>0</v>
      </c>
      <c r="N192" s="229">
        <f t="shared" si="7"/>
        <v>5.5</v>
      </c>
      <c r="O192" s="201"/>
    </row>
    <row r="193" spans="1:15" ht="12.75" customHeight="1" collapsed="1">
      <c r="A193" s="232" t="s">
        <v>1371</v>
      </c>
      <c r="B193" s="182"/>
      <c r="C193" s="181" t="s">
        <v>426</v>
      </c>
      <c r="D193" s="183"/>
      <c r="E193" s="185">
        <v>8618946.210000003</v>
      </c>
      <c r="F193" s="185">
        <v>0</v>
      </c>
      <c r="G193" s="185">
        <v>306184.25</v>
      </c>
      <c r="H193" s="233">
        <v>-1494985.1</v>
      </c>
      <c r="I193" s="233">
        <v>-820245.47</v>
      </c>
      <c r="J193" s="233">
        <v>0</v>
      </c>
      <c r="K193" s="233">
        <v>474047.7</v>
      </c>
      <c r="L193" s="185">
        <v>-1841182.87</v>
      </c>
      <c r="M193" s="185">
        <v>0</v>
      </c>
      <c r="N193" s="185">
        <f t="shared" si="7"/>
        <v>7083947.590000003</v>
      </c>
      <c r="O193" s="232"/>
    </row>
    <row r="194" spans="1:15" ht="12.75" customHeight="1">
      <c r="A194" s="181" t="s">
        <v>1197</v>
      </c>
      <c r="B194" s="182"/>
      <c r="C194" s="181" t="s">
        <v>427</v>
      </c>
      <c r="D194" s="183"/>
      <c r="E194" s="185">
        <v>0</v>
      </c>
      <c r="F194" s="185">
        <v>0</v>
      </c>
      <c r="G194" s="185">
        <v>0</v>
      </c>
      <c r="H194" s="234">
        <v>0</v>
      </c>
      <c r="I194" s="234">
        <v>0</v>
      </c>
      <c r="J194" s="234">
        <v>0</v>
      </c>
      <c r="K194" s="234">
        <v>0</v>
      </c>
      <c r="L194" s="185">
        <v>0</v>
      </c>
      <c r="M194" s="185">
        <v>0</v>
      </c>
      <c r="N194" s="185">
        <f t="shared" si="7"/>
        <v>0</v>
      </c>
      <c r="O194" s="181"/>
    </row>
    <row r="195" spans="1:15" s="203" customFormat="1" ht="12.75" hidden="1" outlineLevel="1">
      <c r="A195" s="201" t="s">
        <v>1204</v>
      </c>
      <c r="B195" s="202"/>
      <c r="C195" s="202" t="s">
        <v>1205</v>
      </c>
      <c r="D195" s="202" t="s">
        <v>1206</v>
      </c>
      <c r="E195" s="229">
        <v>315408.31</v>
      </c>
      <c r="F195" s="229">
        <v>0</v>
      </c>
      <c r="G195" s="229"/>
      <c r="H195" s="230">
        <v>0</v>
      </c>
      <c r="I195" s="230">
        <v>0</v>
      </c>
      <c r="J195" s="230">
        <v>0</v>
      </c>
      <c r="K195" s="230">
        <v>0</v>
      </c>
      <c r="L195" s="229">
        <v>0</v>
      </c>
      <c r="M195" s="229">
        <v>0</v>
      </c>
      <c r="N195" s="229">
        <f t="shared" si="7"/>
        <v>315408.31</v>
      </c>
      <c r="O195" s="201"/>
    </row>
    <row r="196" spans="1:15" s="203" customFormat="1" ht="12.75" hidden="1" outlineLevel="1">
      <c r="A196" s="201" t="s">
        <v>1207</v>
      </c>
      <c r="B196" s="202"/>
      <c r="C196" s="202" t="s">
        <v>1208</v>
      </c>
      <c r="D196" s="202" t="s">
        <v>1209</v>
      </c>
      <c r="E196" s="229">
        <v>70161.6</v>
      </c>
      <c r="F196" s="229">
        <v>0</v>
      </c>
      <c r="G196" s="229"/>
      <c r="H196" s="230">
        <v>0</v>
      </c>
      <c r="I196" s="230">
        <v>0</v>
      </c>
      <c r="J196" s="230">
        <v>0</v>
      </c>
      <c r="K196" s="230">
        <v>0</v>
      </c>
      <c r="L196" s="229">
        <v>0</v>
      </c>
      <c r="M196" s="229">
        <v>0</v>
      </c>
      <c r="N196" s="229">
        <f t="shared" si="7"/>
        <v>70161.6</v>
      </c>
      <c r="O196" s="201"/>
    </row>
    <row r="197" spans="1:15" s="203" customFormat="1" ht="12.75" hidden="1" outlineLevel="1">
      <c r="A197" s="201" t="s">
        <v>1210</v>
      </c>
      <c r="B197" s="202"/>
      <c r="C197" s="202" t="s">
        <v>1211</v>
      </c>
      <c r="D197" s="202" t="s">
        <v>1212</v>
      </c>
      <c r="E197" s="229">
        <v>4219911.96</v>
      </c>
      <c r="F197" s="229">
        <v>0</v>
      </c>
      <c r="G197" s="229"/>
      <c r="H197" s="230">
        <v>0</v>
      </c>
      <c r="I197" s="230">
        <v>0</v>
      </c>
      <c r="J197" s="230">
        <v>0</v>
      </c>
      <c r="K197" s="230">
        <v>0</v>
      </c>
      <c r="L197" s="229">
        <v>0</v>
      </c>
      <c r="M197" s="229">
        <v>0</v>
      </c>
      <c r="N197" s="229">
        <f t="shared" si="7"/>
        <v>4219911.96</v>
      </c>
      <c r="O197" s="201"/>
    </row>
    <row r="198" spans="1:15" s="203" customFormat="1" ht="12.75" hidden="1" outlineLevel="1">
      <c r="A198" s="201" t="s">
        <v>1216</v>
      </c>
      <c r="B198" s="202"/>
      <c r="C198" s="202" t="s">
        <v>1217</v>
      </c>
      <c r="D198" s="202" t="s">
        <v>1218</v>
      </c>
      <c r="E198" s="229">
        <v>0</v>
      </c>
      <c r="F198" s="229">
        <v>0</v>
      </c>
      <c r="G198" s="229"/>
      <c r="H198" s="230">
        <v>0</v>
      </c>
      <c r="I198" s="230">
        <v>0</v>
      </c>
      <c r="J198" s="230">
        <v>0</v>
      </c>
      <c r="K198" s="230">
        <v>525287.6</v>
      </c>
      <c r="L198" s="229">
        <v>525287.6</v>
      </c>
      <c r="M198" s="229">
        <v>0</v>
      </c>
      <c r="N198" s="229">
        <f t="shared" si="7"/>
        <v>525287.6</v>
      </c>
      <c r="O198" s="201"/>
    </row>
    <row r="199" spans="1:15" ht="12.75" customHeight="1" collapsed="1">
      <c r="A199" s="181" t="s">
        <v>1219</v>
      </c>
      <c r="B199" s="182"/>
      <c r="C199" s="181" t="s">
        <v>1220</v>
      </c>
      <c r="D199" s="183"/>
      <c r="E199" s="185">
        <v>4605481.87</v>
      </c>
      <c r="F199" s="185">
        <v>0</v>
      </c>
      <c r="G199" s="185">
        <v>0</v>
      </c>
      <c r="H199" s="234">
        <v>0</v>
      </c>
      <c r="I199" s="234">
        <v>0</v>
      </c>
      <c r="J199" s="234">
        <v>0</v>
      </c>
      <c r="K199" s="234">
        <v>525287.6</v>
      </c>
      <c r="L199" s="185">
        <v>525287.6</v>
      </c>
      <c r="M199" s="185">
        <v>0</v>
      </c>
      <c r="N199" s="185">
        <f t="shared" si="7"/>
        <v>5130769.47</v>
      </c>
      <c r="O199" s="181"/>
    </row>
    <row r="200" spans="1:15" ht="12.75" customHeight="1">
      <c r="A200" s="181" t="s">
        <v>1230</v>
      </c>
      <c r="B200" s="182"/>
      <c r="C200" s="181" t="s">
        <v>428</v>
      </c>
      <c r="D200" s="183"/>
      <c r="E200" s="185">
        <v>0</v>
      </c>
      <c r="F200" s="185">
        <v>0</v>
      </c>
      <c r="G200" s="185">
        <v>0</v>
      </c>
      <c r="H200" s="234">
        <v>0</v>
      </c>
      <c r="I200" s="234">
        <v>0</v>
      </c>
      <c r="J200" s="234">
        <v>0</v>
      </c>
      <c r="K200" s="234">
        <v>0</v>
      </c>
      <c r="L200" s="185">
        <v>0</v>
      </c>
      <c r="M200" s="185">
        <v>0</v>
      </c>
      <c r="N200" s="185">
        <f>E200+F200+G200+L200+M200</f>
        <v>0</v>
      </c>
      <c r="O200" s="181"/>
    </row>
    <row r="201" spans="1:15" ht="12.75" customHeight="1">
      <c r="A201" s="186" t="s">
        <v>355</v>
      </c>
      <c r="B201" s="187"/>
      <c r="C201" s="80" t="s">
        <v>429</v>
      </c>
      <c r="D201" s="65"/>
      <c r="E201" s="189">
        <f aca="true" t="shared" si="8" ref="E201:N201">E57+E71+E193+E194+E200+E199</f>
        <v>32075178.180000003</v>
      </c>
      <c r="F201" s="189">
        <f t="shared" si="8"/>
        <v>0</v>
      </c>
      <c r="G201" s="189">
        <f t="shared" si="8"/>
        <v>1346523.69</v>
      </c>
      <c r="H201" s="235">
        <f>H57+H71+H193+H194+H200+H199</f>
        <v>-205009.6000000001</v>
      </c>
      <c r="I201" s="235">
        <f>I57+I71+I193+I194+I200+I199</f>
        <v>-462934.27999999997</v>
      </c>
      <c r="J201" s="235">
        <f>J57+J71+J193+J194+J200+J199</f>
        <v>-621.07</v>
      </c>
      <c r="K201" s="235">
        <f>K57+K71+K193+K194+K200+K199</f>
        <v>1000108.9299999999</v>
      </c>
      <c r="L201" s="189">
        <f t="shared" si="8"/>
        <v>331543.97999999986</v>
      </c>
      <c r="M201" s="189">
        <f t="shared" si="8"/>
        <v>0</v>
      </c>
      <c r="N201" s="189">
        <f t="shared" si="8"/>
        <v>33753245.85</v>
      </c>
      <c r="O201" s="180"/>
    </row>
    <row r="202" spans="2:14" ht="12.75" customHeight="1">
      <c r="B202" s="187"/>
      <c r="C202" s="81"/>
      <c r="D202" s="188"/>
      <c r="E202" s="185"/>
      <c r="F202" s="185"/>
      <c r="G202" s="185"/>
      <c r="H202" s="191"/>
      <c r="I202" s="191"/>
      <c r="J202" s="191"/>
      <c r="K202" s="191"/>
      <c r="L202" s="185"/>
      <c r="M202" s="185"/>
      <c r="N202" s="185"/>
    </row>
    <row r="203" spans="1:15" ht="12.75" customHeight="1">
      <c r="A203" s="180"/>
      <c r="B203" s="187" t="s">
        <v>1231</v>
      </c>
      <c r="C203" s="81"/>
      <c r="D203" s="188"/>
      <c r="E203" s="185"/>
      <c r="F203" s="185"/>
      <c r="G203" s="185"/>
      <c r="H203" s="236"/>
      <c r="I203" s="236"/>
      <c r="J203" s="236"/>
      <c r="K203" s="236"/>
      <c r="L203" s="185"/>
      <c r="M203" s="185"/>
      <c r="N203" s="185"/>
      <c r="O203" s="180"/>
    </row>
    <row r="204" spans="1:15" ht="12.75" customHeight="1">
      <c r="A204" s="186" t="s">
        <v>355</v>
      </c>
      <c r="B204" s="187" t="s">
        <v>1372</v>
      </c>
      <c r="C204" s="81"/>
      <c r="D204" s="188"/>
      <c r="E204" s="189">
        <f aca="true" t="shared" si="9" ref="E204:N204">E42-E201</f>
        <v>-20728617.440000005</v>
      </c>
      <c r="F204" s="189">
        <f t="shared" si="9"/>
        <v>0</v>
      </c>
      <c r="G204" s="189">
        <f t="shared" si="9"/>
        <v>65578.39000000013</v>
      </c>
      <c r="H204" s="235">
        <f>H42-H201</f>
        <v>205009.6000000001</v>
      </c>
      <c r="I204" s="235">
        <f>I42-I201</f>
        <v>555870.9299999999</v>
      </c>
      <c r="J204" s="235">
        <f>J42-J201</f>
        <v>621.07</v>
      </c>
      <c r="K204" s="235">
        <f>K42-K201</f>
        <v>-427252.79999999993</v>
      </c>
      <c r="L204" s="189">
        <f t="shared" si="9"/>
        <v>334248.80000000016</v>
      </c>
      <c r="M204" s="189">
        <f t="shared" si="9"/>
        <v>0</v>
      </c>
      <c r="N204" s="189">
        <f t="shared" si="9"/>
        <v>-20328790.250000004</v>
      </c>
      <c r="O204" s="180"/>
    </row>
    <row r="205" spans="2:14" ht="12.75" customHeight="1">
      <c r="B205" s="182"/>
      <c r="C205" s="181"/>
      <c r="D205" s="183"/>
      <c r="E205" s="185"/>
      <c r="F205" s="185"/>
      <c r="G205" s="185"/>
      <c r="H205" s="191"/>
      <c r="I205" s="191"/>
      <c r="J205" s="191"/>
      <c r="K205" s="191"/>
      <c r="L205" s="185"/>
      <c r="M205" s="185"/>
      <c r="N205" s="185"/>
    </row>
    <row r="206" spans="1:15" ht="12.75" customHeight="1">
      <c r="A206" s="181" t="s">
        <v>1373</v>
      </c>
      <c r="B206" s="182"/>
      <c r="C206" s="181" t="s">
        <v>432</v>
      </c>
      <c r="D206" s="183"/>
      <c r="E206" s="185">
        <v>10519611</v>
      </c>
      <c r="F206" s="185">
        <v>0</v>
      </c>
      <c r="G206" s="185">
        <v>0</v>
      </c>
      <c r="H206" s="234">
        <v>0</v>
      </c>
      <c r="I206" s="234">
        <v>0</v>
      </c>
      <c r="J206" s="234">
        <v>0</v>
      </c>
      <c r="K206" s="234">
        <v>0</v>
      </c>
      <c r="L206" s="185">
        <v>0</v>
      </c>
      <c r="M206" s="185">
        <v>0</v>
      </c>
      <c r="N206" s="185">
        <f>E206+F206+G206+L206+M206</f>
        <v>10519611</v>
      </c>
      <c r="O206" s="181"/>
    </row>
    <row r="207" spans="2:14" ht="12.75" customHeight="1">
      <c r="B207" s="182"/>
      <c r="C207" s="181"/>
      <c r="D207" s="183"/>
      <c r="E207" s="185"/>
      <c r="F207" s="185"/>
      <c r="G207" s="185"/>
      <c r="H207" s="191"/>
      <c r="I207" s="191"/>
      <c r="J207" s="191"/>
      <c r="K207" s="191"/>
      <c r="L207" s="185"/>
      <c r="M207" s="185"/>
      <c r="N207" s="185"/>
    </row>
    <row r="208" spans="1:15" ht="12.75" customHeight="1">
      <c r="A208" s="180"/>
      <c r="B208" s="187" t="s">
        <v>1233</v>
      </c>
      <c r="C208" s="81"/>
      <c r="D208" s="183"/>
      <c r="E208" s="185"/>
      <c r="F208" s="185"/>
      <c r="G208" s="185"/>
      <c r="H208" s="236"/>
      <c r="I208" s="236"/>
      <c r="J208" s="236"/>
      <c r="K208" s="236"/>
      <c r="L208" s="185"/>
      <c r="M208" s="185"/>
      <c r="N208" s="185"/>
      <c r="O208" s="180"/>
    </row>
    <row r="209" spans="1:15" ht="12.75" customHeight="1">
      <c r="A209" s="186" t="s">
        <v>355</v>
      </c>
      <c r="B209" s="187" t="s">
        <v>0</v>
      </c>
      <c r="C209" s="81"/>
      <c r="D209" s="188"/>
      <c r="E209" s="189">
        <f aca="true" t="shared" si="10" ref="E209:N209">E204+E206</f>
        <v>-10209006.440000005</v>
      </c>
      <c r="F209" s="189">
        <f t="shared" si="10"/>
        <v>0</v>
      </c>
      <c r="G209" s="189">
        <f t="shared" si="10"/>
        <v>65578.39000000013</v>
      </c>
      <c r="H209" s="235">
        <f>H204+H206</f>
        <v>205009.6000000001</v>
      </c>
      <c r="I209" s="235">
        <f>I204+I206</f>
        <v>555870.9299999999</v>
      </c>
      <c r="J209" s="235">
        <f>J204+J206</f>
        <v>621.07</v>
      </c>
      <c r="K209" s="235">
        <f>K204+K206</f>
        <v>-427252.79999999993</v>
      </c>
      <c r="L209" s="189">
        <f t="shared" si="10"/>
        <v>334248.80000000016</v>
      </c>
      <c r="M209" s="189">
        <f t="shared" si="10"/>
        <v>0</v>
      </c>
      <c r="N209" s="189">
        <f t="shared" si="10"/>
        <v>-9809179.250000004</v>
      </c>
      <c r="O209" s="180"/>
    </row>
    <row r="210" spans="2:14" ht="12.75" customHeight="1">
      <c r="B210" s="182"/>
      <c r="C210" s="181"/>
      <c r="D210" s="183"/>
      <c r="E210" s="185"/>
      <c r="F210" s="185"/>
      <c r="G210" s="185"/>
      <c r="H210" s="191"/>
      <c r="I210" s="191"/>
      <c r="J210" s="191"/>
      <c r="K210" s="191"/>
      <c r="L210" s="185"/>
      <c r="M210" s="185"/>
      <c r="N210" s="185"/>
    </row>
    <row r="211" spans="1:15" ht="12.75" customHeight="1">
      <c r="A211" s="180"/>
      <c r="B211" s="187" t="s">
        <v>1</v>
      </c>
      <c r="C211" s="81"/>
      <c r="D211" s="188"/>
      <c r="E211" s="185"/>
      <c r="F211" s="185"/>
      <c r="G211" s="185"/>
      <c r="H211" s="236"/>
      <c r="I211" s="236"/>
      <c r="J211" s="236"/>
      <c r="K211" s="236"/>
      <c r="L211" s="185"/>
      <c r="M211" s="185"/>
      <c r="N211" s="185"/>
      <c r="O211" s="180"/>
    </row>
    <row r="212" spans="1:15" ht="12.75" customHeight="1">
      <c r="A212" s="181" t="s">
        <v>1235</v>
      </c>
      <c r="B212" s="182"/>
      <c r="C212" s="181" t="s">
        <v>435</v>
      </c>
      <c r="D212" s="183"/>
      <c r="E212" s="185">
        <v>0</v>
      </c>
      <c r="F212" s="185">
        <v>0</v>
      </c>
      <c r="G212" s="185">
        <v>0</v>
      </c>
      <c r="H212" s="234">
        <v>0</v>
      </c>
      <c r="I212" s="234">
        <v>0</v>
      </c>
      <c r="J212" s="234">
        <v>0</v>
      </c>
      <c r="K212" s="234">
        <v>0</v>
      </c>
      <c r="L212" s="185">
        <v>0</v>
      </c>
      <c r="M212" s="185">
        <v>0</v>
      </c>
      <c r="N212" s="185">
        <f>E212+F212+G212+L212+M212</f>
        <v>0</v>
      </c>
      <c r="O212" s="181"/>
    </row>
    <row r="213" spans="1:15" s="203" customFormat="1" ht="12.75" hidden="1" outlineLevel="1">
      <c r="A213" s="201" t="s">
        <v>1239</v>
      </c>
      <c r="B213" s="202"/>
      <c r="C213" s="202" t="s">
        <v>1240</v>
      </c>
      <c r="D213" s="202" t="s">
        <v>1241</v>
      </c>
      <c r="E213" s="229">
        <v>-197141.01</v>
      </c>
      <c r="F213" s="229">
        <v>0</v>
      </c>
      <c r="G213" s="229"/>
      <c r="H213" s="230">
        <v>0</v>
      </c>
      <c r="I213" s="230">
        <v>0</v>
      </c>
      <c r="J213" s="230">
        <v>0</v>
      </c>
      <c r="K213" s="230">
        <v>0</v>
      </c>
      <c r="L213" s="229">
        <v>0</v>
      </c>
      <c r="M213" s="229">
        <v>0</v>
      </c>
      <c r="N213" s="229">
        <f aca="true" t="shared" si="11" ref="N213:N221">E213+F213+G213+L213+M213</f>
        <v>-197141.01</v>
      </c>
      <c r="O213" s="201"/>
    </row>
    <row r="214" spans="1:15" s="203" customFormat="1" ht="12.75" hidden="1" outlineLevel="1">
      <c r="A214" s="201" t="s">
        <v>1242</v>
      </c>
      <c r="B214" s="202"/>
      <c r="C214" s="202" t="s">
        <v>1243</v>
      </c>
      <c r="D214" s="202" t="s">
        <v>1244</v>
      </c>
      <c r="E214" s="229">
        <v>232229.68</v>
      </c>
      <c r="F214" s="229">
        <v>0</v>
      </c>
      <c r="G214" s="229"/>
      <c r="H214" s="230">
        <v>0</v>
      </c>
      <c r="I214" s="230">
        <v>0</v>
      </c>
      <c r="J214" s="230">
        <v>0</v>
      </c>
      <c r="K214" s="230">
        <v>0</v>
      </c>
      <c r="L214" s="229">
        <v>0</v>
      </c>
      <c r="M214" s="229">
        <v>0</v>
      </c>
      <c r="N214" s="229">
        <f t="shared" si="11"/>
        <v>232229.68</v>
      </c>
      <c r="O214" s="201"/>
    </row>
    <row r="215" spans="1:15" s="203" customFormat="1" ht="12.75" hidden="1" outlineLevel="1">
      <c r="A215" s="201" t="s">
        <v>1248</v>
      </c>
      <c r="B215" s="202"/>
      <c r="C215" s="202" t="s">
        <v>1249</v>
      </c>
      <c r="D215" s="202" t="s">
        <v>1250</v>
      </c>
      <c r="E215" s="229">
        <v>164.03</v>
      </c>
      <c r="F215" s="229">
        <v>0</v>
      </c>
      <c r="G215" s="229"/>
      <c r="H215" s="230">
        <v>0</v>
      </c>
      <c r="I215" s="230">
        <v>0</v>
      </c>
      <c r="J215" s="230">
        <v>0</v>
      </c>
      <c r="K215" s="230">
        <v>0</v>
      </c>
      <c r="L215" s="229">
        <v>0</v>
      </c>
      <c r="M215" s="229">
        <v>0</v>
      </c>
      <c r="N215" s="229">
        <f t="shared" si="11"/>
        <v>164.03</v>
      </c>
      <c r="O215" s="201"/>
    </row>
    <row r="216" spans="1:15" s="203" customFormat="1" ht="12.75" hidden="1" outlineLevel="1">
      <c r="A216" s="201" t="s">
        <v>1251</v>
      </c>
      <c r="B216" s="202"/>
      <c r="C216" s="202" t="s">
        <v>1252</v>
      </c>
      <c r="D216" s="202" t="s">
        <v>1253</v>
      </c>
      <c r="E216" s="229">
        <v>24.51</v>
      </c>
      <c r="F216" s="229">
        <v>0</v>
      </c>
      <c r="G216" s="229"/>
      <c r="H216" s="230">
        <v>0</v>
      </c>
      <c r="I216" s="230">
        <v>0</v>
      </c>
      <c r="J216" s="230">
        <v>0</v>
      </c>
      <c r="K216" s="230">
        <v>0</v>
      </c>
      <c r="L216" s="229">
        <v>0</v>
      </c>
      <c r="M216" s="229">
        <v>0</v>
      </c>
      <c r="N216" s="229">
        <f t="shared" si="11"/>
        <v>24.51</v>
      </c>
      <c r="O216" s="201"/>
    </row>
    <row r="217" spans="1:15" s="203" customFormat="1" ht="12.75" hidden="1" outlineLevel="1">
      <c r="A217" s="201" t="s">
        <v>1254</v>
      </c>
      <c r="B217" s="202"/>
      <c r="C217" s="202" t="s">
        <v>1255</v>
      </c>
      <c r="D217" s="202" t="s">
        <v>1256</v>
      </c>
      <c r="E217" s="229">
        <v>-4610.69</v>
      </c>
      <c r="F217" s="229">
        <v>0</v>
      </c>
      <c r="G217" s="229"/>
      <c r="H217" s="230">
        <v>0</v>
      </c>
      <c r="I217" s="230">
        <v>0</v>
      </c>
      <c r="J217" s="230">
        <v>0</v>
      </c>
      <c r="K217" s="230">
        <v>0</v>
      </c>
      <c r="L217" s="229">
        <v>0</v>
      </c>
      <c r="M217" s="229">
        <v>0</v>
      </c>
      <c r="N217" s="229">
        <f t="shared" si="11"/>
        <v>-4610.69</v>
      </c>
      <c r="O217" s="201"/>
    </row>
    <row r="218" spans="1:15" s="203" customFormat="1" ht="12.75" hidden="1" outlineLevel="1">
      <c r="A218" s="201" t="s">
        <v>1257</v>
      </c>
      <c r="B218" s="202"/>
      <c r="C218" s="202" t="s">
        <v>1258</v>
      </c>
      <c r="D218" s="202" t="s">
        <v>1259</v>
      </c>
      <c r="E218" s="229">
        <v>-16646.46</v>
      </c>
      <c r="F218" s="229">
        <v>0</v>
      </c>
      <c r="G218" s="229"/>
      <c r="H218" s="230">
        <v>0</v>
      </c>
      <c r="I218" s="230">
        <v>0</v>
      </c>
      <c r="J218" s="230">
        <v>0</v>
      </c>
      <c r="K218" s="230">
        <v>0</v>
      </c>
      <c r="L218" s="229">
        <v>0</v>
      </c>
      <c r="M218" s="229">
        <v>0</v>
      </c>
      <c r="N218" s="229">
        <f t="shared" si="11"/>
        <v>-16646.46</v>
      </c>
      <c r="O218" s="201"/>
    </row>
    <row r="219" spans="1:15" s="203" customFormat="1" ht="12.75" hidden="1" outlineLevel="1">
      <c r="A219" s="201" t="s">
        <v>1260</v>
      </c>
      <c r="B219" s="202"/>
      <c r="C219" s="202" t="s">
        <v>1261</v>
      </c>
      <c r="D219" s="202" t="s">
        <v>1262</v>
      </c>
      <c r="E219" s="229">
        <v>7251919.5</v>
      </c>
      <c r="F219" s="229">
        <v>0</v>
      </c>
      <c r="G219" s="229"/>
      <c r="H219" s="230">
        <v>0</v>
      </c>
      <c r="I219" s="230">
        <v>0</v>
      </c>
      <c r="J219" s="230">
        <v>0</v>
      </c>
      <c r="K219" s="230">
        <v>0</v>
      </c>
      <c r="L219" s="229">
        <v>0</v>
      </c>
      <c r="M219" s="229">
        <v>0</v>
      </c>
      <c r="N219" s="229">
        <f t="shared" si="11"/>
        <v>7251919.5</v>
      </c>
      <c r="O219" s="201"/>
    </row>
    <row r="220" spans="1:15" s="203" customFormat="1" ht="12.75" hidden="1" outlineLevel="1">
      <c r="A220" s="201" t="s">
        <v>1263</v>
      </c>
      <c r="B220" s="202"/>
      <c r="C220" s="202" t="s">
        <v>1264</v>
      </c>
      <c r="D220" s="202" t="s">
        <v>1265</v>
      </c>
      <c r="E220" s="229">
        <v>-1487976.01</v>
      </c>
      <c r="F220" s="229">
        <v>0</v>
      </c>
      <c r="G220" s="229"/>
      <c r="H220" s="230">
        <v>0</v>
      </c>
      <c r="I220" s="230">
        <v>0</v>
      </c>
      <c r="J220" s="230">
        <v>0</v>
      </c>
      <c r="K220" s="230">
        <v>0</v>
      </c>
      <c r="L220" s="229">
        <v>0</v>
      </c>
      <c r="M220" s="229">
        <v>0</v>
      </c>
      <c r="N220" s="229">
        <f t="shared" si="11"/>
        <v>-1487976.01</v>
      </c>
      <c r="O220" s="201"/>
    </row>
    <row r="221" spans="1:15" s="203" customFormat="1" ht="12.75" hidden="1" outlineLevel="1">
      <c r="A221" s="201" t="s">
        <v>1266</v>
      </c>
      <c r="B221" s="202"/>
      <c r="C221" s="202" t="s">
        <v>1267</v>
      </c>
      <c r="D221" s="202" t="s">
        <v>1268</v>
      </c>
      <c r="E221" s="229">
        <v>-517.92</v>
      </c>
      <c r="F221" s="229">
        <v>0</v>
      </c>
      <c r="G221" s="229"/>
      <c r="H221" s="230">
        <v>0</v>
      </c>
      <c r="I221" s="230">
        <v>0</v>
      </c>
      <c r="J221" s="230">
        <v>0</v>
      </c>
      <c r="K221" s="230">
        <v>0</v>
      </c>
      <c r="L221" s="229">
        <v>0</v>
      </c>
      <c r="M221" s="229">
        <v>0</v>
      </c>
      <c r="N221" s="229">
        <f t="shared" si="11"/>
        <v>-517.92</v>
      </c>
      <c r="O221" s="201"/>
    </row>
    <row r="222" spans="1:15" ht="12.75" customHeight="1" collapsed="1">
      <c r="A222" s="181" t="s">
        <v>1272</v>
      </c>
      <c r="B222" s="182"/>
      <c r="C222" s="181" t="s">
        <v>1273</v>
      </c>
      <c r="D222" s="183"/>
      <c r="E222" s="185">
        <v>5777445.63</v>
      </c>
      <c r="F222" s="185">
        <v>0</v>
      </c>
      <c r="G222" s="185">
        <v>0</v>
      </c>
      <c r="H222" s="234">
        <v>0</v>
      </c>
      <c r="I222" s="234">
        <v>0</v>
      </c>
      <c r="J222" s="234">
        <v>0</v>
      </c>
      <c r="K222" s="234">
        <v>0</v>
      </c>
      <c r="L222" s="185">
        <v>0</v>
      </c>
      <c r="M222" s="185">
        <v>0</v>
      </c>
      <c r="N222" s="185">
        <f>E222+F222+G222+L222+M222</f>
        <v>5777445.63</v>
      </c>
      <c r="O222" s="181"/>
    </row>
    <row r="223" spans="1:15" ht="12.75" customHeight="1">
      <c r="A223" s="181" t="s">
        <v>2</v>
      </c>
      <c r="B223" s="182"/>
      <c r="C223" s="181" t="s">
        <v>437</v>
      </c>
      <c r="D223" s="183"/>
      <c r="E223" s="185">
        <v>296.26</v>
      </c>
      <c r="F223" s="185">
        <v>0</v>
      </c>
      <c r="G223" s="185">
        <v>0</v>
      </c>
      <c r="H223" s="234">
        <v>0</v>
      </c>
      <c r="I223" s="234">
        <v>0</v>
      </c>
      <c r="J223" s="234">
        <v>0</v>
      </c>
      <c r="K223" s="234">
        <v>0</v>
      </c>
      <c r="L223" s="185">
        <v>0</v>
      </c>
      <c r="M223" s="185">
        <v>0</v>
      </c>
      <c r="N223" s="185">
        <f>E223+F223+G223+L223+M223</f>
        <v>296.26</v>
      </c>
      <c r="O223" s="181"/>
    </row>
    <row r="224" spans="1:15" ht="12.75" customHeight="1">
      <c r="A224" s="181" t="s">
        <v>1274</v>
      </c>
      <c r="B224" s="182"/>
      <c r="C224" s="181" t="s">
        <v>438</v>
      </c>
      <c r="D224" s="183"/>
      <c r="E224" s="185">
        <v>0</v>
      </c>
      <c r="F224" s="185">
        <v>0</v>
      </c>
      <c r="G224" s="185">
        <v>0</v>
      </c>
      <c r="H224" s="234">
        <v>0</v>
      </c>
      <c r="I224" s="234">
        <v>0</v>
      </c>
      <c r="J224" s="234">
        <v>0</v>
      </c>
      <c r="K224" s="234">
        <v>0</v>
      </c>
      <c r="L224" s="185">
        <v>0</v>
      </c>
      <c r="M224" s="185">
        <v>0</v>
      </c>
      <c r="N224" s="185">
        <f>E224+F224+G224+L224+M224</f>
        <v>0</v>
      </c>
      <c r="O224" s="181"/>
    </row>
    <row r="225" spans="1:15" ht="12.75" customHeight="1">
      <c r="A225" s="181" t="s">
        <v>1275</v>
      </c>
      <c r="B225" s="182"/>
      <c r="C225" s="181" t="s">
        <v>1276</v>
      </c>
      <c r="D225" s="183"/>
      <c r="E225" s="185">
        <v>0</v>
      </c>
      <c r="F225" s="185">
        <v>0</v>
      </c>
      <c r="G225" s="185">
        <v>0</v>
      </c>
      <c r="H225" s="234">
        <v>0</v>
      </c>
      <c r="I225" s="234">
        <v>0</v>
      </c>
      <c r="J225" s="234">
        <v>0</v>
      </c>
      <c r="K225" s="234">
        <v>0</v>
      </c>
      <c r="L225" s="185">
        <v>0</v>
      </c>
      <c r="M225" s="185">
        <v>0</v>
      </c>
      <c r="N225" s="185">
        <f>E225+F225+G225+L225+M225</f>
        <v>0</v>
      </c>
      <c r="O225" s="181"/>
    </row>
    <row r="226" spans="1:15" ht="12.75" customHeight="1">
      <c r="A226" s="181" t="s">
        <v>1280</v>
      </c>
      <c r="B226" s="182"/>
      <c r="C226" s="181" t="s">
        <v>1281</v>
      </c>
      <c r="D226" s="183"/>
      <c r="E226" s="185">
        <v>0</v>
      </c>
      <c r="F226" s="185">
        <v>0</v>
      </c>
      <c r="G226" s="185">
        <v>0</v>
      </c>
      <c r="H226" s="234">
        <v>0</v>
      </c>
      <c r="I226" s="234">
        <v>0</v>
      </c>
      <c r="J226" s="234">
        <v>0</v>
      </c>
      <c r="K226" s="234">
        <v>0</v>
      </c>
      <c r="L226" s="185">
        <v>0</v>
      </c>
      <c r="M226" s="185">
        <v>0</v>
      </c>
      <c r="N226" s="185">
        <f>E226+F226+G226+L226+M226</f>
        <v>0</v>
      </c>
      <c r="O226" s="181"/>
    </row>
    <row r="227" spans="2:14" ht="12.75" customHeight="1">
      <c r="B227" s="182"/>
      <c r="C227" s="181"/>
      <c r="D227" s="183"/>
      <c r="E227" s="185"/>
      <c r="F227" s="185"/>
      <c r="G227" s="185"/>
      <c r="H227" s="191"/>
      <c r="I227" s="191"/>
      <c r="J227" s="191"/>
      <c r="K227" s="191"/>
      <c r="L227" s="185"/>
      <c r="M227" s="185"/>
      <c r="N227" s="185"/>
    </row>
    <row r="228" spans="1:15" s="193" customFormat="1" ht="12.75" customHeight="1">
      <c r="A228" s="186"/>
      <c r="B228" s="187"/>
      <c r="C228" s="81" t="s">
        <v>1282</v>
      </c>
      <c r="D228" s="188"/>
      <c r="E228" s="189"/>
      <c r="F228" s="189"/>
      <c r="G228" s="189"/>
      <c r="H228" s="235"/>
      <c r="I228" s="235"/>
      <c r="J228" s="235"/>
      <c r="K228" s="235"/>
      <c r="L228" s="189"/>
      <c r="M228" s="189"/>
      <c r="N228" s="189"/>
      <c r="O228" s="186"/>
    </row>
    <row r="229" spans="1:15" s="193" customFormat="1" ht="12.75" customHeight="1">
      <c r="A229" s="186" t="s">
        <v>355</v>
      </c>
      <c r="B229" s="187"/>
      <c r="C229" s="81" t="s">
        <v>441</v>
      </c>
      <c r="D229" s="188"/>
      <c r="E229" s="189">
        <f aca="true" t="shared" si="12" ref="E229:N229">E226+E224+E223+E222+E212+E225</f>
        <v>5777741.89</v>
      </c>
      <c r="F229" s="189">
        <f t="shared" si="12"/>
        <v>0</v>
      </c>
      <c r="G229" s="189">
        <f t="shared" si="12"/>
        <v>0</v>
      </c>
      <c r="H229" s="235">
        <f>H226+H224+H223+H222+H212+H225</f>
        <v>0</v>
      </c>
      <c r="I229" s="235">
        <f>I226+I224+I223+I222+I212+I225</f>
        <v>0</v>
      </c>
      <c r="J229" s="235">
        <f>J226+J224+J223+J222+J212+J225</f>
        <v>0</v>
      </c>
      <c r="K229" s="235">
        <f>K226+K224+K223+K222+K212+K225</f>
        <v>0</v>
      </c>
      <c r="L229" s="189">
        <f t="shared" si="12"/>
        <v>0</v>
      </c>
      <c r="M229" s="189">
        <f t="shared" si="12"/>
        <v>0</v>
      </c>
      <c r="N229" s="189">
        <f t="shared" si="12"/>
        <v>5777741.89</v>
      </c>
      <c r="O229" s="186"/>
    </row>
    <row r="230" spans="2:14" ht="12.75" customHeight="1">
      <c r="B230" s="182"/>
      <c r="C230" s="181"/>
      <c r="D230" s="183"/>
      <c r="E230" s="185"/>
      <c r="F230" s="185"/>
      <c r="G230" s="185"/>
      <c r="H230" s="191"/>
      <c r="I230" s="191"/>
      <c r="J230" s="191"/>
      <c r="K230" s="191"/>
      <c r="L230" s="185"/>
      <c r="M230" s="185"/>
      <c r="N230" s="185"/>
    </row>
    <row r="231" spans="1:15" ht="12.75" customHeight="1">
      <c r="A231" s="181"/>
      <c r="B231" s="182"/>
      <c r="C231" s="181" t="s">
        <v>442</v>
      </c>
      <c r="D231" s="183"/>
      <c r="E231" s="185">
        <v>0</v>
      </c>
      <c r="F231" s="185">
        <v>0</v>
      </c>
      <c r="G231" s="185">
        <v>0</v>
      </c>
      <c r="H231" s="234"/>
      <c r="I231" s="234"/>
      <c r="J231" s="234"/>
      <c r="K231" s="234"/>
      <c r="L231" s="185">
        <v>0</v>
      </c>
      <c r="M231" s="185">
        <v>0</v>
      </c>
      <c r="N231" s="185">
        <f>E231+F231+G231+L231+M231</f>
        <v>0</v>
      </c>
      <c r="O231" s="181"/>
    </row>
    <row r="232" spans="1:15" ht="12.75" customHeight="1">
      <c r="A232" s="181"/>
      <c r="B232" s="182"/>
      <c r="C232" s="181" t="s">
        <v>443</v>
      </c>
      <c r="D232" s="183"/>
      <c r="E232" s="185">
        <v>0</v>
      </c>
      <c r="F232" s="185">
        <v>0</v>
      </c>
      <c r="G232" s="185">
        <v>0</v>
      </c>
      <c r="H232" s="234"/>
      <c r="I232" s="234"/>
      <c r="J232" s="234"/>
      <c r="K232" s="234"/>
      <c r="L232" s="185">
        <v>0</v>
      </c>
      <c r="M232" s="185">
        <v>0</v>
      </c>
      <c r="N232" s="185">
        <f>E232+F232+G232+L232+M232</f>
        <v>0</v>
      </c>
      <c r="O232" s="181"/>
    </row>
    <row r="233" spans="1:15" ht="12.75" customHeight="1">
      <c r="A233" s="195" t="s">
        <v>353</v>
      </c>
      <c r="B233" s="182"/>
      <c r="C233" s="181" t="s">
        <v>444</v>
      </c>
      <c r="D233" s="183"/>
      <c r="E233" s="185">
        <v>0</v>
      </c>
      <c r="F233" s="185">
        <v>0</v>
      </c>
      <c r="G233" s="185">
        <v>0</v>
      </c>
      <c r="H233" s="237"/>
      <c r="I233" s="237"/>
      <c r="J233" s="237"/>
      <c r="K233" s="237"/>
      <c r="L233" s="185">
        <v>0</v>
      </c>
      <c r="M233" s="185">
        <v>0</v>
      </c>
      <c r="N233" s="185">
        <f>E233+F233+G233+L233+M233</f>
        <v>0</v>
      </c>
      <c r="O233" s="195"/>
    </row>
    <row r="234" spans="1:15" s="220" customFormat="1" ht="12.75" customHeight="1">
      <c r="A234" s="166"/>
      <c r="B234" s="187"/>
      <c r="C234" s="81"/>
      <c r="D234" s="188"/>
      <c r="E234" s="189"/>
      <c r="F234" s="189"/>
      <c r="G234" s="189"/>
      <c r="H234" s="238"/>
      <c r="I234" s="238"/>
      <c r="J234" s="238"/>
      <c r="K234" s="238"/>
      <c r="L234" s="189"/>
      <c r="M234" s="189"/>
      <c r="N234" s="189"/>
      <c r="O234" s="166"/>
    </row>
    <row r="235" spans="1:15" s="220" customFormat="1" ht="12.75" customHeight="1">
      <c r="A235" s="166"/>
      <c r="B235" s="187"/>
      <c r="C235" s="80" t="s">
        <v>3</v>
      </c>
      <c r="D235" s="188"/>
      <c r="E235" s="189"/>
      <c r="F235" s="189"/>
      <c r="G235" s="189"/>
      <c r="H235" s="238"/>
      <c r="I235" s="238"/>
      <c r="J235" s="238"/>
      <c r="K235" s="238"/>
      <c r="L235" s="189"/>
      <c r="M235" s="189"/>
      <c r="N235" s="189"/>
      <c r="O235" s="166"/>
    </row>
    <row r="236" spans="1:15" s="193" customFormat="1" ht="12.75" customHeight="1">
      <c r="A236" s="186" t="s">
        <v>355</v>
      </c>
      <c r="B236" s="187"/>
      <c r="C236" s="80" t="s">
        <v>4</v>
      </c>
      <c r="D236" s="65"/>
      <c r="E236" s="189">
        <f aca="true" t="shared" si="13" ref="E236:N236">E229+E231+E232+E233</f>
        <v>5777741.89</v>
      </c>
      <c r="F236" s="189">
        <f t="shared" si="13"/>
        <v>0</v>
      </c>
      <c r="G236" s="189">
        <f t="shared" si="13"/>
        <v>0</v>
      </c>
      <c r="H236" s="235">
        <f>H229+H231+H232+H233</f>
        <v>0</v>
      </c>
      <c r="I236" s="235">
        <f>I229+I231+I232+I233</f>
        <v>0</v>
      </c>
      <c r="J236" s="235">
        <f>J229+J231+J232+J233</f>
        <v>0</v>
      </c>
      <c r="K236" s="235">
        <f>K229+K231+K232+K233</f>
        <v>0</v>
      </c>
      <c r="L236" s="189">
        <f t="shared" si="13"/>
        <v>0</v>
      </c>
      <c r="M236" s="189">
        <f t="shared" si="13"/>
        <v>0</v>
      </c>
      <c r="N236" s="189">
        <f t="shared" si="13"/>
        <v>5777741.89</v>
      </c>
      <c r="O236" s="186"/>
    </row>
    <row r="237" spans="1:15" ht="12.75" customHeight="1">
      <c r="A237" s="180"/>
      <c r="B237" s="182"/>
      <c r="C237" s="181"/>
      <c r="D237" s="183"/>
      <c r="E237" s="185"/>
      <c r="F237" s="185"/>
      <c r="G237" s="185"/>
      <c r="H237" s="236"/>
      <c r="I237" s="236"/>
      <c r="J237" s="236"/>
      <c r="K237" s="236"/>
      <c r="L237" s="185"/>
      <c r="M237" s="185"/>
      <c r="N237" s="185"/>
      <c r="O237" s="180"/>
    </row>
    <row r="238" spans="1:15" ht="12.75" customHeight="1">
      <c r="A238" s="181" t="s">
        <v>1285</v>
      </c>
      <c r="B238" s="182"/>
      <c r="C238" s="181" t="s">
        <v>445</v>
      </c>
      <c r="D238" s="183"/>
      <c r="E238" s="185">
        <v>0</v>
      </c>
      <c r="F238" s="185">
        <v>0</v>
      </c>
      <c r="G238" s="185">
        <v>0</v>
      </c>
      <c r="H238" s="234">
        <v>0</v>
      </c>
      <c r="I238" s="234">
        <v>0</v>
      </c>
      <c r="J238" s="234">
        <v>0</v>
      </c>
      <c r="K238" s="234">
        <v>0</v>
      </c>
      <c r="L238" s="185">
        <v>0</v>
      </c>
      <c r="M238" s="185">
        <v>0</v>
      </c>
      <c r="N238" s="185">
        <f aca="true" t="shared" si="14" ref="N238:N245">E238+F238+G238+L238+M238</f>
        <v>0</v>
      </c>
      <c r="O238" s="181"/>
    </row>
    <row r="239" spans="1:15" s="203" customFormat="1" ht="12.75" hidden="1" outlineLevel="1">
      <c r="A239" s="201" t="s">
        <v>1286</v>
      </c>
      <c r="B239" s="202"/>
      <c r="C239" s="202" t="s">
        <v>1287</v>
      </c>
      <c r="D239" s="202" t="s">
        <v>1288</v>
      </c>
      <c r="E239" s="229">
        <v>3602898.71</v>
      </c>
      <c r="F239" s="229">
        <v>0</v>
      </c>
      <c r="G239" s="229"/>
      <c r="H239" s="230">
        <v>0</v>
      </c>
      <c r="I239" s="230">
        <v>0</v>
      </c>
      <c r="J239" s="230">
        <v>0</v>
      </c>
      <c r="K239" s="230">
        <v>0</v>
      </c>
      <c r="L239" s="229">
        <v>0</v>
      </c>
      <c r="M239" s="229">
        <v>0</v>
      </c>
      <c r="N239" s="229">
        <f t="shared" si="14"/>
        <v>3602898.71</v>
      </c>
      <c r="O239" s="201"/>
    </row>
    <row r="240" spans="1:15" s="203" customFormat="1" ht="12.75" hidden="1" outlineLevel="1">
      <c r="A240" s="201" t="s">
        <v>1292</v>
      </c>
      <c r="B240" s="202"/>
      <c r="C240" s="202" t="s">
        <v>1293</v>
      </c>
      <c r="D240" s="202" t="s">
        <v>1294</v>
      </c>
      <c r="E240" s="229">
        <v>1000000</v>
      </c>
      <c r="F240" s="229">
        <v>0</v>
      </c>
      <c r="G240" s="229"/>
      <c r="H240" s="230">
        <v>0</v>
      </c>
      <c r="I240" s="230">
        <v>0</v>
      </c>
      <c r="J240" s="230">
        <v>0</v>
      </c>
      <c r="K240" s="230">
        <v>0</v>
      </c>
      <c r="L240" s="229">
        <v>0</v>
      </c>
      <c r="M240" s="229">
        <v>0</v>
      </c>
      <c r="N240" s="229">
        <f t="shared" si="14"/>
        <v>1000000</v>
      </c>
      <c r="O240" s="201"/>
    </row>
    <row r="241" spans="1:15" s="203" customFormat="1" ht="12.75" hidden="1" outlineLevel="1">
      <c r="A241" s="201" t="s">
        <v>1295</v>
      </c>
      <c r="B241" s="202"/>
      <c r="C241" s="202" t="s">
        <v>1296</v>
      </c>
      <c r="D241" s="202" t="s">
        <v>1297</v>
      </c>
      <c r="E241" s="229">
        <v>-20632</v>
      </c>
      <c r="F241" s="229">
        <v>0</v>
      </c>
      <c r="G241" s="229"/>
      <c r="H241" s="230">
        <v>-150000</v>
      </c>
      <c r="I241" s="230">
        <v>0</v>
      </c>
      <c r="J241" s="230">
        <v>0</v>
      </c>
      <c r="K241" s="230">
        <v>0</v>
      </c>
      <c r="L241" s="229">
        <v>-150000</v>
      </c>
      <c r="M241" s="229">
        <v>0</v>
      </c>
      <c r="N241" s="229">
        <f t="shared" si="14"/>
        <v>-170632</v>
      </c>
      <c r="O241" s="201"/>
    </row>
    <row r="242" spans="1:15" s="203" customFormat="1" ht="12.75" hidden="1" outlineLevel="1">
      <c r="A242" s="201" t="s">
        <v>1298</v>
      </c>
      <c r="B242" s="202"/>
      <c r="C242" s="202" t="s">
        <v>1299</v>
      </c>
      <c r="D242" s="202" t="s">
        <v>1300</v>
      </c>
      <c r="E242" s="229">
        <v>-77241.52</v>
      </c>
      <c r="F242" s="229">
        <v>0</v>
      </c>
      <c r="G242" s="229"/>
      <c r="H242" s="230">
        <v>0</v>
      </c>
      <c r="I242" s="230">
        <v>0</v>
      </c>
      <c r="J242" s="230">
        <v>-170484.87</v>
      </c>
      <c r="K242" s="230">
        <v>0</v>
      </c>
      <c r="L242" s="229">
        <v>-170484.87</v>
      </c>
      <c r="M242" s="229">
        <v>0</v>
      </c>
      <c r="N242" s="229">
        <f t="shared" si="14"/>
        <v>-247726.39</v>
      </c>
      <c r="O242" s="201"/>
    </row>
    <row r="243" spans="1:15" s="203" customFormat="1" ht="12.75" hidden="1" outlineLevel="1">
      <c r="A243" s="201" t="s">
        <v>1301</v>
      </c>
      <c r="B243" s="202"/>
      <c r="C243" s="202" t="s">
        <v>1302</v>
      </c>
      <c r="D243" s="202" t="s">
        <v>1303</v>
      </c>
      <c r="E243" s="229">
        <v>-195000</v>
      </c>
      <c r="F243" s="229">
        <v>0</v>
      </c>
      <c r="G243" s="229"/>
      <c r="H243" s="230">
        <v>0</v>
      </c>
      <c r="I243" s="230">
        <v>0</v>
      </c>
      <c r="J243" s="230">
        <v>0</v>
      </c>
      <c r="K243" s="230">
        <v>0</v>
      </c>
      <c r="L243" s="229">
        <v>0</v>
      </c>
      <c r="M243" s="229">
        <v>0</v>
      </c>
      <c r="N243" s="229">
        <f t="shared" si="14"/>
        <v>-195000</v>
      </c>
      <c r="O243" s="201"/>
    </row>
    <row r="244" spans="1:15" ht="12.75" customHeight="1" collapsed="1">
      <c r="A244" s="181" t="s">
        <v>1304</v>
      </c>
      <c r="B244" s="182"/>
      <c r="C244" s="181" t="s">
        <v>446</v>
      </c>
      <c r="D244" s="183"/>
      <c r="E244" s="185">
        <v>4310025.19</v>
      </c>
      <c r="F244" s="185">
        <v>0</v>
      </c>
      <c r="G244" s="185">
        <v>-56246.04</v>
      </c>
      <c r="H244" s="234">
        <v>-150000</v>
      </c>
      <c r="I244" s="234">
        <v>0</v>
      </c>
      <c r="J244" s="234">
        <v>-170484.87</v>
      </c>
      <c r="K244" s="234">
        <v>0</v>
      </c>
      <c r="L244" s="185">
        <v>-320484.87</v>
      </c>
      <c r="M244" s="185">
        <v>0</v>
      </c>
      <c r="N244" s="185">
        <f t="shared" si="14"/>
        <v>3933294.2800000003</v>
      </c>
      <c r="O244" s="181"/>
    </row>
    <row r="245" spans="1:15" ht="12.75" customHeight="1">
      <c r="A245" s="142" t="s">
        <v>1305</v>
      </c>
      <c r="B245" s="182"/>
      <c r="C245" s="181" t="s">
        <v>1306</v>
      </c>
      <c r="D245" s="183"/>
      <c r="E245" s="185">
        <v>0</v>
      </c>
      <c r="F245" s="185">
        <v>0</v>
      </c>
      <c r="G245" s="185">
        <v>0</v>
      </c>
      <c r="H245" s="190">
        <v>0</v>
      </c>
      <c r="I245" s="190">
        <v>0</v>
      </c>
      <c r="J245" s="190">
        <v>0</v>
      </c>
      <c r="K245" s="190">
        <v>0</v>
      </c>
      <c r="L245" s="185">
        <v>0</v>
      </c>
      <c r="M245" s="185">
        <v>0</v>
      </c>
      <c r="N245" s="185">
        <f t="shared" si="14"/>
        <v>0</v>
      </c>
      <c r="O245" s="142"/>
    </row>
    <row r="246" spans="1:15" ht="12.75" customHeight="1">
      <c r="A246" s="180"/>
      <c r="B246" s="182"/>
      <c r="C246" s="181"/>
      <c r="D246" s="183"/>
      <c r="E246" s="185"/>
      <c r="F246" s="185"/>
      <c r="G246" s="185"/>
      <c r="H246" s="236"/>
      <c r="I246" s="236"/>
      <c r="J246" s="236"/>
      <c r="K246" s="236"/>
      <c r="L246" s="185"/>
      <c r="M246" s="185"/>
      <c r="N246" s="185"/>
      <c r="O246" s="180"/>
    </row>
    <row r="247" spans="1:15" s="193" customFormat="1" ht="12.75" customHeight="1">
      <c r="A247" s="186"/>
      <c r="B247" s="187"/>
      <c r="C247" s="81" t="s">
        <v>5</v>
      </c>
      <c r="D247" s="188"/>
      <c r="E247" s="189"/>
      <c r="F247" s="189"/>
      <c r="G247" s="189"/>
      <c r="H247" s="235"/>
      <c r="I247" s="235"/>
      <c r="J247" s="235"/>
      <c r="K247" s="235"/>
      <c r="L247" s="189"/>
      <c r="M247" s="189"/>
      <c r="N247" s="189"/>
      <c r="O247" s="186"/>
    </row>
    <row r="248" spans="1:15" s="193" customFormat="1" ht="12.75" customHeight="1">
      <c r="A248" s="186" t="s">
        <v>355</v>
      </c>
      <c r="B248" s="187"/>
      <c r="C248" s="81" t="s">
        <v>6</v>
      </c>
      <c r="D248" s="188"/>
      <c r="E248" s="189">
        <f aca="true" t="shared" si="15" ref="E248:N248">E238+E244+E245+E236</f>
        <v>10087767.08</v>
      </c>
      <c r="F248" s="189">
        <f t="shared" si="15"/>
        <v>0</v>
      </c>
      <c r="G248" s="189">
        <f t="shared" si="15"/>
        <v>-56246.04</v>
      </c>
      <c r="H248" s="235">
        <f>H238+H244+H245+H236</f>
        <v>-150000</v>
      </c>
      <c r="I248" s="235">
        <f>I238+I244+I245+I236</f>
        <v>0</v>
      </c>
      <c r="J248" s="235">
        <f>J238+J244+J245+J236</f>
        <v>-170484.87</v>
      </c>
      <c r="K248" s="235">
        <f>K238+K244+K245+K236</f>
        <v>0</v>
      </c>
      <c r="L248" s="189">
        <f t="shared" si="15"/>
        <v>-320484.87</v>
      </c>
      <c r="M248" s="189">
        <f t="shared" si="15"/>
        <v>0</v>
      </c>
      <c r="N248" s="189">
        <f t="shared" si="15"/>
        <v>9711036.17</v>
      </c>
      <c r="O248" s="186"/>
    </row>
    <row r="249" spans="1:15" ht="12.75" customHeight="1">
      <c r="A249" s="180"/>
      <c r="B249" s="182"/>
      <c r="C249" s="81"/>
      <c r="D249" s="183"/>
      <c r="E249" s="185"/>
      <c r="F249" s="185"/>
      <c r="G249" s="185"/>
      <c r="H249" s="236"/>
      <c r="I249" s="236"/>
      <c r="J249" s="236"/>
      <c r="K249" s="236"/>
      <c r="L249" s="185"/>
      <c r="M249" s="185"/>
      <c r="N249" s="185"/>
      <c r="O249" s="180"/>
    </row>
    <row r="250" spans="1:15" ht="12.75" customHeight="1">
      <c r="A250" s="192" t="s">
        <v>355</v>
      </c>
      <c r="B250" s="187"/>
      <c r="C250" s="81" t="s">
        <v>448</v>
      </c>
      <c r="D250" s="188"/>
      <c r="E250" s="189">
        <f aca="true" t="shared" si="16" ref="E250:N250">E209+E248</f>
        <v>-121239.36000000499</v>
      </c>
      <c r="F250" s="189">
        <f t="shared" si="16"/>
        <v>0</v>
      </c>
      <c r="G250" s="189">
        <f t="shared" si="16"/>
        <v>9332.35000000013</v>
      </c>
      <c r="H250" s="239">
        <f>H209+H248</f>
        <v>55009.60000000009</v>
      </c>
      <c r="I250" s="239">
        <f>I209+I248</f>
        <v>555870.9299999999</v>
      </c>
      <c r="J250" s="239">
        <f>J209+J248</f>
        <v>-169863.8</v>
      </c>
      <c r="K250" s="239">
        <f>K209+K248</f>
        <v>-427252.79999999993</v>
      </c>
      <c r="L250" s="189">
        <f t="shared" si="16"/>
        <v>13763.930000000168</v>
      </c>
      <c r="M250" s="189">
        <f t="shared" si="16"/>
        <v>0</v>
      </c>
      <c r="N250" s="189">
        <f t="shared" si="16"/>
        <v>-98143.0800000038</v>
      </c>
      <c r="O250" s="196"/>
    </row>
    <row r="251" spans="1:15" ht="12.75" customHeight="1">
      <c r="A251" s="180"/>
      <c r="B251" s="182"/>
      <c r="C251" s="181"/>
      <c r="D251" s="183"/>
      <c r="E251" s="185"/>
      <c r="F251" s="185"/>
      <c r="G251" s="185"/>
      <c r="H251" s="236"/>
      <c r="I251" s="236"/>
      <c r="J251" s="236"/>
      <c r="K251" s="236"/>
      <c r="L251" s="185"/>
      <c r="M251" s="185"/>
      <c r="N251" s="185"/>
      <c r="O251" s="180"/>
    </row>
    <row r="252" spans="1:15" s="203" customFormat="1" ht="12.75" hidden="1" outlineLevel="1">
      <c r="A252" s="201" t="s">
        <v>1308</v>
      </c>
      <c r="B252" s="202"/>
      <c r="C252" s="202" t="s">
        <v>1309</v>
      </c>
      <c r="D252" s="202" t="s">
        <v>1310</v>
      </c>
      <c r="E252" s="229">
        <v>12568848.739999998</v>
      </c>
      <c r="F252" s="229">
        <v>0</v>
      </c>
      <c r="G252" s="229"/>
      <c r="H252" s="230">
        <v>-110441.24</v>
      </c>
      <c r="I252" s="230">
        <v>86630.78</v>
      </c>
      <c r="J252" s="230">
        <v>169863.8</v>
      </c>
      <c r="K252" s="230">
        <v>20976.04</v>
      </c>
      <c r="L252" s="229">
        <v>167029.38</v>
      </c>
      <c r="M252" s="229">
        <v>0</v>
      </c>
      <c r="N252" s="229">
        <f>E252+F252+G252+L252+M252</f>
        <v>12735878.12</v>
      </c>
      <c r="O252" s="201"/>
    </row>
    <row r="253" spans="1:15" s="198" customFormat="1" ht="12.75" customHeight="1" collapsed="1">
      <c r="A253" s="186" t="s">
        <v>1311</v>
      </c>
      <c r="B253" s="187" t="s">
        <v>1312</v>
      </c>
      <c r="D253" s="188"/>
      <c r="E253" s="189">
        <v>12568848.739999998</v>
      </c>
      <c r="F253" s="189">
        <v>0</v>
      </c>
      <c r="G253" s="189">
        <v>-95060.53</v>
      </c>
      <c r="H253" s="235">
        <v>-110441.24</v>
      </c>
      <c r="I253" s="235">
        <v>86630.78</v>
      </c>
      <c r="J253" s="235">
        <v>169863.8</v>
      </c>
      <c r="K253" s="235">
        <v>20976.04</v>
      </c>
      <c r="L253" s="189">
        <v>167029.38</v>
      </c>
      <c r="M253" s="189">
        <v>0</v>
      </c>
      <c r="N253" s="189">
        <f>E253+F253+G253+L253+M253</f>
        <v>12640817.59</v>
      </c>
      <c r="O253" s="186"/>
    </row>
    <row r="254" spans="1:15" ht="12.75" customHeight="1">
      <c r="A254" s="186"/>
      <c r="B254" s="182"/>
      <c r="C254" s="81"/>
      <c r="D254" s="188"/>
      <c r="E254" s="189"/>
      <c r="F254" s="189"/>
      <c r="G254" s="189"/>
      <c r="H254" s="235"/>
      <c r="I254" s="235"/>
      <c r="J254" s="235"/>
      <c r="K254" s="235"/>
      <c r="L254" s="189"/>
      <c r="M254" s="189"/>
      <c r="N254" s="189"/>
      <c r="O254" s="186"/>
    </row>
    <row r="255" spans="1:15" s="198" customFormat="1" ht="12.75" customHeight="1" hidden="1">
      <c r="A255" s="180" t="s">
        <v>1313</v>
      </c>
      <c r="B255" s="182"/>
      <c r="C255" s="181" t="s">
        <v>1314</v>
      </c>
      <c r="D255" s="183"/>
      <c r="E255" s="185">
        <v>0</v>
      </c>
      <c r="F255" s="185">
        <v>0</v>
      </c>
      <c r="G255" s="185">
        <v>0</v>
      </c>
      <c r="H255" s="236">
        <v>0</v>
      </c>
      <c r="I255" s="236">
        <v>0</v>
      </c>
      <c r="J255" s="236">
        <v>0</v>
      </c>
      <c r="K255" s="236">
        <v>0</v>
      </c>
      <c r="L255" s="185">
        <v>0</v>
      </c>
      <c r="M255" s="185">
        <v>0</v>
      </c>
      <c r="N255" s="185">
        <f>E255+F255+G255+L255+M255</f>
        <v>0</v>
      </c>
      <c r="O255" s="180"/>
    </row>
    <row r="256" spans="1:15" s="198" customFormat="1" ht="12.75" customHeight="1" hidden="1">
      <c r="A256" s="180" t="s">
        <v>1315</v>
      </c>
      <c r="B256" s="182"/>
      <c r="C256" s="181" t="s">
        <v>451</v>
      </c>
      <c r="D256" s="183"/>
      <c r="E256" s="185">
        <v>0</v>
      </c>
      <c r="F256" s="185">
        <v>0</v>
      </c>
      <c r="G256" s="185">
        <v>0</v>
      </c>
      <c r="H256" s="236">
        <v>0</v>
      </c>
      <c r="I256" s="236">
        <v>0</v>
      </c>
      <c r="J256" s="236">
        <v>0</v>
      </c>
      <c r="K256" s="236">
        <v>0</v>
      </c>
      <c r="L256" s="185">
        <v>0</v>
      </c>
      <c r="M256" s="185">
        <v>0</v>
      </c>
      <c r="N256" s="185">
        <f>E256+F256+G256+L256+M256</f>
        <v>0</v>
      </c>
      <c r="O256" s="180"/>
    </row>
    <row r="257" spans="1:15" ht="12.75" customHeight="1" hidden="1">
      <c r="A257" s="186"/>
      <c r="B257" s="182"/>
      <c r="C257" s="81"/>
      <c r="D257" s="188"/>
      <c r="E257" s="189"/>
      <c r="F257" s="189"/>
      <c r="G257" s="189"/>
      <c r="H257" s="235"/>
      <c r="I257" s="235"/>
      <c r="J257" s="235"/>
      <c r="K257" s="235"/>
      <c r="L257" s="189"/>
      <c r="M257" s="189"/>
      <c r="N257" s="189"/>
      <c r="O257" s="186"/>
    </row>
    <row r="258" spans="1:15" ht="12.75" customHeight="1" hidden="1">
      <c r="A258" s="186" t="s">
        <v>355</v>
      </c>
      <c r="B258" s="182"/>
      <c r="C258" s="81" t="s">
        <v>1316</v>
      </c>
      <c r="D258" s="188"/>
      <c r="E258" s="189">
        <f aca="true" t="shared" si="17" ref="E258:N258">E253-E255-E256</f>
        <v>12568848.739999998</v>
      </c>
      <c r="F258" s="189">
        <f t="shared" si="17"/>
        <v>0</v>
      </c>
      <c r="G258" s="189">
        <f t="shared" si="17"/>
        <v>-95060.53</v>
      </c>
      <c r="H258" s="235">
        <f>H253-H255-H256</f>
        <v>-110441.24</v>
      </c>
      <c r="I258" s="235">
        <f>I253-I255-I256</f>
        <v>86630.78</v>
      </c>
      <c r="J258" s="235">
        <f>J253-J255-J256</f>
        <v>169863.8</v>
      </c>
      <c r="K258" s="235">
        <f>K253-K255-K256</f>
        <v>20976.04</v>
      </c>
      <c r="L258" s="189">
        <f t="shared" si="17"/>
        <v>167029.38</v>
      </c>
      <c r="M258" s="189">
        <f t="shared" si="17"/>
        <v>0</v>
      </c>
      <c r="N258" s="189">
        <f t="shared" si="17"/>
        <v>12640817.59</v>
      </c>
      <c r="O258" s="186"/>
    </row>
    <row r="259" spans="1:15" ht="12.75" customHeight="1" hidden="1">
      <c r="A259" s="180"/>
      <c r="B259" s="182"/>
      <c r="C259" s="181"/>
      <c r="D259" s="183"/>
      <c r="E259" s="159"/>
      <c r="F259" s="159"/>
      <c r="G259" s="159"/>
      <c r="H259" s="180"/>
      <c r="I259" s="180"/>
      <c r="J259" s="180"/>
      <c r="K259" s="180"/>
      <c r="L259" s="159"/>
      <c r="M259" s="159"/>
      <c r="N259" s="159"/>
      <c r="O259" s="180"/>
    </row>
    <row r="260" spans="1:15" ht="12.75" customHeight="1">
      <c r="A260" s="186" t="s">
        <v>355</v>
      </c>
      <c r="B260" s="187" t="s">
        <v>453</v>
      </c>
      <c r="C260" s="181"/>
      <c r="D260" s="188"/>
      <c r="E260" s="200">
        <f aca="true" t="shared" si="18" ref="E260:N260">E250+E258</f>
        <v>12447609.379999993</v>
      </c>
      <c r="F260" s="200">
        <f t="shared" si="18"/>
        <v>0</v>
      </c>
      <c r="G260" s="200">
        <f t="shared" si="18"/>
        <v>-85728.17999999988</v>
      </c>
      <c r="H260" s="240">
        <f>H250+H258</f>
        <v>-55431.63999999991</v>
      </c>
      <c r="I260" s="240">
        <f>I250+I258</f>
        <v>642501.71</v>
      </c>
      <c r="J260" s="240">
        <f>J250+J258</f>
        <v>0</v>
      </c>
      <c r="K260" s="240">
        <f>K250+K258</f>
        <v>-406276.75999999995</v>
      </c>
      <c r="L260" s="200">
        <f t="shared" si="18"/>
        <v>180793.31000000017</v>
      </c>
      <c r="M260" s="200">
        <f t="shared" si="18"/>
        <v>0</v>
      </c>
      <c r="N260" s="200">
        <f t="shared" si="18"/>
        <v>12542674.509999996</v>
      </c>
      <c r="O260" s="186"/>
    </row>
    <row r="261" spans="5:14" ht="12.75">
      <c r="E261" s="140"/>
      <c r="F261" s="140"/>
      <c r="G261" s="140"/>
      <c r="L261" s="140"/>
      <c r="M261" s="140"/>
      <c r="N261" s="140"/>
    </row>
    <row r="262" spans="5:14" ht="12.75">
      <c r="E262" s="140"/>
      <c r="F262" s="140"/>
      <c r="G262" s="140"/>
      <c r="L262" s="140"/>
      <c r="M262" s="140"/>
      <c r="N262" s="140"/>
    </row>
    <row r="263" spans="5:14" ht="12.75">
      <c r="E263" s="140"/>
      <c r="F263" s="140"/>
      <c r="G263" s="140"/>
      <c r="L263" s="140"/>
      <c r="M263" s="140"/>
      <c r="N263" s="140"/>
    </row>
    <row r="264" spans="5:14" ht="12.75">
      <c r="E264" s="140"/>
      <c r="F264" s="140"/>
      <c r="G264" s="140"/>
      <c r="L264" s="140"/>
      <c r="M264" s="140"/>
      <c r="N264" s="140"/>
    </row>
    <row r="265" spans="5:14" ht="12.75">
      <c r="E265" s="140"/>
      <c r="F265" s="140"/>
      <c r="G265" s="140"/>
      <c r="L265" s="140"/>
      <c r="M265" s="140"/>
      <c r="N265" s="140"/>
    </row>
    <row r="266" spans="5:14" ht="12.75">
      <c r="E266" s="140"/>
      <c r="F266" s="140"/>
      <c r="G266" s="140"/>
      <c r="L266" s="140"/>
      <c r="M266" s="140"/>
      <c r="N266" s="140"/>
    </row>
    <row r="267" spans="5:14" ht="12.75">
      <c r="E267" s="140"/>
      <c r="F267" s="140"/>
      <c r="G267" s="140"/>
      <c r="L267" s="140"/>
      <c r="M267" s="140"/>
      <c r="N267" s="140"/>
    </row>
    <row r="268" spans="5:14" ht="12.75">
      <c r="E268" s="140"/>
      <c r="F268" s="140"/>
      <c r="G268" s="140"/>
      <c r="L268" s="140"/>
      <c r="M268" s="140"/>
      <c r="N268" s="140"/>
    </row>
    <row r="269" spans="5:14" ht="12.75">
      <c r="E269" s="140"/>
      <c r="F269" s="140"/>
      <c r="G269" s="140"/>
      <c r="L269" s="140"/>
      <c r="M269" s="140"/>
      <c r="N269" s="140"/>
    </row>
    <row r="270" spans="5:14" ht="12.75">
      <c r="E270" s="140"/>
      <c r="F270" s="140"/>
      <c r="G270" s="140"/>
      <c r="L270" s="140"/>
      <c r="M270" s="140"/>
      <c r="N270" s="140"/>
    </row>
    <row r="271" spans="5:14" ht="12.75">
      <c r="E271" s="140"/>
      <c r="F271" s="140"/>
      <c r="G271" s="140"/>
      <c r="L271" s="140"/>
      <c r="M271" s="140"/>
      <c r="N271" s="140"/>
    </row>
    <row r="272" spans="5:14" ht="12.75">
      <c r="E272" s="140"/>
      <c r="F272" s="140"/>
      <c r="G272" s="140"/>
      <c r="L272" s="140"/>
      <c r="M272" s="140"/>
      <c r="N272" s="140"/>
    </row>
    <row r="273" spans="5:14" ht="12.75">
      <c r="E273" s="140"/>
      <c r="F273" s="140"/>
      <c r="G273" s="140"/>
      <c r="L273" s="140"/>
      <c r="M273" s="140"/>
      <c r="N273" s="140"/>
    </row>
    <row r="274" spans="5:14" ht="12.75">
      <c r="E274" s="140"/>
      <c r="F274" s="140"/>
      <c r="G274" s="140"/>
      <c r="L274" s="140"/>
      <c r="M274" s="140"/>
      <c r="N274" s="140"/>
    </row>
    <row r="275" spans="5:14" ht="12.75">
      <c r="E275" s="140"/>
      <c r="F275" s="140"/>
      <c r="G275" s="140"/>
      <c r="L275" s="140"/>
      <c r="M275" s="140"/>
      <c r="N275" s="140"/>
    </row>
    <row r="276" spans="5:14" ht="12.75">
      <c r="E276" s="140"/>
      <c r="F276" s="140"/>
      <c r="G276" s="140"/>
      <c r="L276" s="140"/>
      <c r="M276" s="140"/>
      <c r="N276" s="140"/>
    </row>
    <row r="277" spans="5:14" ht="12.75">
      <c r="E277" s="140"/>
      <c r="F277" s="140"/>
      <c r="G277" s="140"/>
      <c r="L277" s="140"/>
      <c r="M277" s="140"/>
      <c r="N277" s="140"/>
    </row>
    <row r="278" spans="5:14" ht="12.75">
      <c r="E278" s="140"/>
      <c r="F278" s="140"/>
      <c r="G278" s="140"/>
      <c r="L278" s="140"/>
      <c r="M278" s="140"/>
      <c r="N278" s="140"/>
    </row>
    <row r="279" spans="5:14" ht="12.75">
      <c r="E279" s="140"/>
      <c r="F279" s="140"/>
      <c r="G279" s="140"/>
      <c r="L279" s="140"/>
      <c r="M279" s="140"/>
      <c r="N279" s="140"/>
    </row>
    <row r="280" spans="5:14" ht="12.75">
      <c r="E280" s="140"/>
      <c r="F280" s="140"/>
      <c r="G280" s="140"/>
      <c r="L280" s="140"/>
      <c r="M280" s="140"/>
      <c r="N280" s="140"/>
    </row>
    <row r="281" spans="5:14" ht="12.75">
      <c r="E281" s="140"/>
      <c r="F281" s="140"/>
      <c r="G281" s="140"/>
      <c r="L281" s="140"/>
      <c r="M281" s="140"/>
      <c r="N281" s="140"/>
    </row>
    <row r="282" spans="5:14" ht="12.75">
      <c r="E282" s="140"/>
      <c r="F282" s="140"/>
      <c r="G282" s="140"/>
      <c r="L282" s="140"/>
      <c r="M282" s="140"/>
      <c r="N282" s="140"/>
    </row>
    <row r="283" spans="5:14" ht="12.75">
      <c r="E283" s="140"/>
      <c r="F283" s="140"/>
      <c r="G283" s="140"/>
      <c r="L283" s="140"/>
      <c r="M283" s="140"/>
      <c r="N283" s="140"/>
    </row>
    <row r="284" spans="5:14" ht="12.75">
      <c r="E284" s="140"/>
      <c r="F284" s="140"/>
      <c r="G284" s="140"/>
      <c r="L284" s="140"/>
      <c r="M284" s="140"/>
      <c r="N284" s="140"/>
    </row>
    <row r="285" spans="5:14" ht="12.75">
      <c r="E285" s="140"/>
      <c r="F285" s="140"/>
      <c r="G285" s="140"/>
      <c r="L285" s="140"/>
      <c r="M285" s="140"/>
      <c r="N285" s="140"/>
    </row>
    <row r="286" spans="5:14" ht="12.75">
      <c r="E286" s="140"/>
      <c r="F286" s="140"/>
      <c r="G286" s="140"/>
      <c r="L286" s="140"/>
      <c r="M286" s="140"/>
      <c r="N286" s="140"/>
    </row>
    <row r="287" spans="5:14" ht="12.75">
      <c r="E287" s="140"/>
      <c r="F287" s="140"/>
      <c r="G287" s="140"/>
      <c r="L287" s="140"/>
      <c r="M287" s="140"/>
      <c r="N287" s="140"/>
    </row>
    <row r="288" spans="5:14" ht="12.75">
      <c r="E288" s="140"/>
      <c r="F288" s="140"/>
      <c r="G288" s="140"/>
      <c r="L288" s="140"/>
      <c r="M288" s="140"/>
      <c r="N288" s="140"/>
    </row>
    <row r="289" spans="5:14" ht="12.75">
      <c r="E289" s="140"/>
      <c r="F289" s="140"/>
      <c r="G289" s="140"/>
      <c r="L289" s="140"/>
      <c r="M289" s="140"/>
      <c r="N289" s="140"/>
    </row>
    <row r="290" spans="5:14" ht="12.75">
      <c r="E290" s="140"/>
      <c r="F290" s="140"/>
      <c r="G290" s="140"/>
      <c r="L290" s="140"/>
      <c r="M290" s="140"/>
      <c r="N290" s="140"/>
    </row>
    <row r="291" spans="5:14" ht="12.75">
      <c r="E291" s="140"/>
      <c r="F291" s="140"/>
      <c r="G291" s="140"/>
      <c r="L291" s="140"/>
      <c r="M291" s="140"/>
      <c r="N291" s="140"/>
    </row>
    <row r="292" spans="5:14" ht="12.75">
      <c r="E292" s="140"/>
      <c r="F292" s="140"/>
      <c r="G292" s="140"/>
      <c r="L292" s="140"/>
      <c r="M292" s="140"/>
      <c r="N292" s="140"/>
    </row>
    <row r="293" spans="5:14" ht="12.75">
      <c r="E293" s="140"/>
      <c r="F293" s="140"/>
      <c r="G293" s="140"/>
      <c r="L293" s="140"/>
      <c r="M293" s="140"/>
      <c r="N293" s="140"/>
    </row>
    <row r="294" spans="5:14" ht="12.75">
      <c r="E294" s="140"/>
      <c r="F294" s="140"/>
      <c r="G294" s="140"/>
      <c r="L294" s="140"/>
      <c r="M294" s="140"/>
      <c r="N294" s="140"/>
    </row>
    <row r="295" spans="5:14" ht="12.75">
      <c r="E295" s="140"/>
      <c r="F295" s="140"/>
      <c r="G295" s="140"/>
      <c r="L295" s="140"/>
      <c r="M295" s="140"/>
      <c r="N295" s="140"/>
    </row>
    <row r="296" spans="5:14" ht="12.75">
      <c r="E296" s="140"/>
      <c r="F296" s="140"/>
      <c r="G296" s="140"/>
      <c r="L296" s="140"/>
      <c r="M296" s="140"/>
      <c r="N296" s="140"/>
    </row>
    <row r="297" spans="5:14" ht="12.75">
      <c r="E297" s="140"/>
      <c r="F297" s="140"/>
      <c r="G297" s="140"/>
      <c r="L297" s="140"/>
      <c r="M297" s="140"/>
      <c r="N297" s="140"/>
    </row>
    <row r="298" spans="5:14" ht="12.75">
      <c r="E298" s="140"/>
      <c r="F298" s="140"/>
      <c r="G298" s="140"/>
      <c r="L298" s="140"/>
      <c r="M298" s="140"/>
      <c r="N298" s="140"/>
    </row>
    <row r="299" spans="5:14" ht="12.75">
      <c r="E299" s="140"/>
      <c r="F299" s="140"/>
      <c r="G299" s="140"/>
      <c r="L299" s="140"/>
      <c r="M299" s="140"/>
      <c r="N299" s="140"/>
    </row>
    <row r="300" spans="5:14" ht="12.75">
      <c r="E300" s="140"/>
      <c r="F300" s="140"/>
      <c r="G300" s="140"/>
      <c r="L300" s="140"/>
      <c r="M300" s="140"/>
      <c r="N300" s="140"/>
    </row>
    <row r="301" spans="5:14" ht="12.75">
      <c r="E301" s="140"/>
      <c r="F301" s="140"/>
      <c r="G301" s="140"/>
      <c r="L301" s="140"/>
      <c r="M301" s="140"/>
      <c r="N301" s="140"/>
    </row>
    <row r="302" spans="5:14" ht="12.75">
      <c r="E302" s="140"/>
      <c r="F302" s="140"/>
      <c r="G302" s="140"/>
      <c r="L302" s="140"/>
      <c r="M302" s="140"/>
      <c r="N302" s="140"/>
    </row>
    <row r="303" spans="5:14" ht="12.75">
      <c r="E303" s="140"/>
      <c r="F303" s="140"/>
      <c r="G303" s="140"/>
      <c r="L303" s="140"/>
      <c r="M303" s="140"/>
      <c r="N303" s="140"/>
    </row>
    <row r="304" spans="5:14" ht="12.75">
      <c r="E304" s="140"/>
      <c r="F304" s="140"/>
      <c r="G304" s="140"/>
      <c r="L304" s="140"/>
      <c r="M304" s="140"/>
      <c r="N304" s="140"/>
    </row>
    <row r="305" spans="5:14" ht="12.75">
      <c r="E305" s="140"/>
      <c r="F305" s="140"/>
      <c r="G305" s="140"/>
      <c r="L305" s="140"/>
      <c r="M305" s="140"/>
      <c r="N305" s="140"/>
    </row>
    <row r="306" spans="5:14" ht="12.75">
      <c r="E306" s="140"/>
      <c r="F306" s="140"/>
      <c r="G306" s="140"/>
      <c r="L306" s="140"/>
      <c r="M306" s="140"/>
      <c r="N306" s="140"/>
    </row>
    <row r="307" spans="5:14" ht="12.75">
      <c r="E307" s="140"/>
      <c r="F307" s="140"/>
      <c r="G307" s="140"/>
      <c r="L307" s="140"/>
      <c r="M307" s="140"/>
      <c r="N307" s="140"/>
    </row>
    <row r="308" spans="5:14" ht="12.75">
      <c r="E308" s="140"/>
      <c r="F308" s="140"/>
      <c r="G308" s="140"/>
      <c r="L308" s="140"/>
      <c r="M308" s="140"/>
      <c r="N308" s="140"/>
    </row>
    <row r="309" spans="5:14" ht="12.75">
      <c r="E309" s="140"/>
      <c r="F309" s="140"/>
      <c r="G309" s="140"/>
      <c r="L309" s="140"/>
      <c r="M309" s="140"/>
      <c r="N309" s="140"/>
    </row>
    <row r="310" spans="5:14" ht="12.75">
      <c r="E310" s="140"/>
      <c r="F310" s="140"/>
      <c r="G310" s="140"/>
      <c r="L310" s="140"/>
      <c r="M310" s="140"/>
      <c r="N310" s="140"/>
    </row>
    <row r="311" spans="5:14" ht="12.75">
      <c r="E311" s="140"/>
      <c r="F311" s="140"/>
      <c r="G311" s="140"/>
      <c r="L311" s="140"/>
      <c r="M311" s="140"/>
      <c r="N311" s="140"/>
    </row>
    <row r="312" spans="5:14" ht="12.75">
      <c r="E312" s="140"/>
      <c r="F312" s="140"/>
      <c r="G312" s="140"/>
      <c r="L312" s="140"/>
      <c r="M312" s="140"/>
      <c r="N312" s="140"/>
    </row>
    <row r="313" spans="5:14" ht="12.75">
      <c r="E313" s="140"/>
      <c r="F313" s="140"/>
      <c r="G313" s="140"/>
      <c r="L313" s="140"/>
      <c r="M313" s="140"/>
      <c r="N313" s="140"/>
    </row>
    <row r="314" spans="5:14" ht="12.75">
      <c r="E314" s="140"/>
      <c r="F314" s="140"/>
      <c r="G314" s="140"/>
      <c r="L314" s="140"/>
      <c r="M314" s="140"/>
      <c r="N314" s="140"/>
    </row>
    <row r="315" spans="5:14" ht="12.75">
      <c r="E315" s="140"/>
      <c r="F315" s="140"/>
      <c r="G315" s="140"/>
      <c r="L315" s="140"/>
      <c r="M315" s="140"/>
      <c r="N315" s="140"/>
    </row>
    <row r="316" spans="5:14" ht="12.75">
      <c r="E316" s="140"/>
      <c r="F316" s="140"/>
      <c r="G316" s="140"/>
      <c r="L316" s="140"/>
      <c r="M316" s="140"/>
      <c r="N316" s="140"/>
    </row>
    <row r="317" spans="5:14" ht="12.75">
      <c r="E317" s="140"/>
      <c r="F317" s="140"/>
      <c r="G317" s="140"/>
      <c r="L317" s="140"/>
      <c r="M317" s="140"/>
      <c r="N317" s="140"/>
    </row>
    <row r="318" spans="5:14" ht="12.75">
      <c r="E318" s="140"/>
      <c r="F318" s="140"/>
      <c r="G318" s="140"/>
      <c r="L318" s="140"/>
      <c r="M318" s="140"/>
      <c r="N318" s="140"/>
    </row>
    <row r="319" spans="5:14" ht="12.75">
      <c r="E319" s="140"/>
      <c r="F319" s="140"/>
      <c r="G319" s="140"/>
      <c r="L319" s="140"/>
      <c r="M319" s="140"/>
      <c r="N319" s="140"/>
    </row>
    <row r="320" spans="5:14" ht="12.75">
      <c r="E320" s="140"/>
      <c r="F320" s="140"/>
      <c r="G320" s="140"/>
      <c r="L320" s="140"/>
      <c r="M320" s="140"/>
      <c r="N320" s="140"/>
    </row>
    <row r="321" spans="5:14" ht="12.75">
      <c r="E321" s="140"/>
      <c r="F321" s="140"/>
      <c r="G321" s="140"/>
      <c r="L321" s="140"/>
      <c r="M321" s="140"/>
      <c r="N321" s="140"/>
    </row>
    <row r="322" spans="5:14" ht="12.75">
      <c r="E322" s="140"/>
      <c r="F322" s="140"/>
      <c r="G322" s="140"/>
      <c r="L322" s="140"/>
      <c r="M322" s="140"/>
      <c r="N322" s="140"/>
    </row>
    <row r="323" spans="5:14" ht="12.75">
      <c r="E323" s="140"/>
      <c r="F323" s="140"/>
      <c r="G323" s="140"/>
      <c r="L323" s="140"/>
      <c r="M323" s="140"/>
      <c r="N323" s="140"/>
    </row>
    <row r="324" spans="5:14" ht="12.75">
      <c r="E324" s="140"/>
      <c r="F324" s="140"/>
      <c r="G324" s="140"/>
      <c r="L324" s="140"/>
      <c r="M324" s="140"/>
      <c r="N324" s="140"/>
    </row>
    <row r="325" spans="5:14" ht="12.75">
      <c r="E325" s="140"/>
      <c r="F325" s="140"/>
      <c r="G325" s="140"/>
      <c r="L325" s="140"/>
      <c r="M325" s="140"/>
      <c r="N325" s="140"/>
    </row>
    <row r="326" spans="5:14" ht="12.75">
      <c r="E326" s="140"/>
      <c r="F326" s="140"/>
      <c r="G326" s="140"/>
      <c r="L326" s="140"/>
      <c r="M326" s="140"/>
      <c r="N326" s="140"/>
    </row>
    <row r="327" spans="5:14" ht="12.75">
      <c r="E327" s="140"/>
      <c r="F327" s="140"/>
      <c r="G327" s="140"/>
      <c r="L327" s="140"/>
      <c r="M327" s="140"/>
      <c r="N327" s="140"/>
    </row>
    <row r="328" spans="5:14" ht="12.75">
      <c r="E328" s="140"/>
      <c r="F328" s="140"/>
      <c r="G328" s="140"/>
      <c r="L328" s="140"/>
      <c r="M328" s="140"/>
      <c r="N328" s="140"/>
    </row>
    <row r="329" spans="5:14" ht="12.75">
      <c r="E329" s="140"/>
      <c r="F329" s="140"/>
      <c r="G329" s="140"/>
      <c r="L329" s="140"/>
      <c r="M329" s="140"/>
      <c r="N329" s="140"/>
    </row>
    <row r="330" spans="5:14" ht="12.75">
      <c r="E330" s="140"/>
      <c r="F330" s="140"/>
      <c r="G330" s="140"/>
      <c r="L330" s="140"/>
      <c r="M330" s="140"/>
      <c r="N330" s="140"/>
    </row>
    <row r="331" spans="5:14" ht="12.75">
      <c r="E331" s="140"/>
      <c r="F331" s="140"/>
      <c r="G331" s="140"/>
      <c r="L331" s="140"/>
      <c r="M331" s="140"/>
      <c r="N331" s="140"/>
    </row>
    <row r="332" spans="5:14" ht="12.75">
      <c r="E332" s="140"/>
      <c r="F332" s="140"/>
      <c r="G332" s="140"/>
      <c r="L332" s="140"/>
      <c r="M332" s="140"/>
      <c r="N332" s="140"/>
    </row>
    <row r="333" spans="5:14" ht="12.75">
      <c r="E333" s="140"/>
      <c r="F333" s="140"/>
      <c r="G333" s="140"/>
      <c r="L333" s="140"/>
      <c r="M333" s="140"/>
      <c r="N333" s="140"/>
    </row>
    <row r="334" spans="5:14" ht="12.75">
      <c r="E334" s="140"/>
      <c r="F334" s="140"/>
      <c r="G334" s="140"/>
      <c r="L334" s="140"/>
      <c r="M334" s="140"/>
      <c r="N334" s="140"/>
    </row>
    <row r="335" spans="5:14" ht="12.75">
      <c r="E335" s="140"/>
      <c r="F335" s="140"/>
      <c r="G335" s="140"/>
      <c r="L335" s="140"/>
      <c r="M335" s="140"/>
      <c r="N335" s="140"/>
    </row>
    <row r="336" spans="5:14" ht="12.75">
      <c r="E336" s="140"/>
      <c r="F336" s="140"/>
      <c r="G336" s="140"/>
      <c r="L336" s="140"/>
      <c r="M336" s="140"/>
      <c r="N336" s="140"/>
    </row>
    <row r="337" spans="5:14" ht="12.75">
      <c r="E337" s="140"/>
      <c r="F337" s="140"/>
      <c r="G337" s="140"/>
      <c r="L337" s="140"/>
      <c r="M337" s="140"/>
      <c r="N337" s="140"/>
    </row>
    <row r="338" spans="5:14" ht="12.75">
      <c r="E338" s="140"/>
      <c r="F338" s="140"/>
      <c r="G338" s="140"/>
      <c r="L338" s="140"/>
      <c r="M338" s="140"/>
      <c r="N338" s="140"/>
    </row>
    <row r="339" spans="5:14" ht="12.75">
      <c r="E339" s="140"/>
      <c r="F339" s="140"/>
      <c r="G339" s="140"/>
      <c r="L339" s="140"/>
      <c r="M339" s="140"/>
      <c r="N339" s="140"/>
    </row>
    <row r="340" spans="5:14" ht="12.75">
      <c r="E340" s="140"/>
      <c r="F340" s="140"/>
      <c r="G340" s="140"/>
      <c r="L340" s="140"/>
      <c r="M340" s="140"/>
      <c r="N340" s="140"/>
    </row>
    <row r="341" spans="5:14" ht="12.75">
      <c r="E341" s="140"/>
      <c r="F341" s="140"/>
      <c r="G341" s="140"/>
      <c r="L341" s="140"/>
      <c r="M341" s="140"/>
      <c r="N341" s="140"/>
    </row>
    <row r="342" spans="5:14" ht="12.75">
      <c r="E342" s="140"/>
      <c r="F342" s="140"/>
      <c r="G342" s="140"/>
      <c r="L342" s="140"/>
      <c r="M342" s="140"/>
      <c r="N342" s="140"/>
    </row>
    <row r="343" spans="5:14" ht="12.75">
      <c r="E343" s="140"/>
      <c r="F343" s="140"/>
      <c r="G343" s="140"/>
      <c r="L343" s="140"/>
      <c r="M343" s="140"/>
      <c r="N343" s="140"/>
    </row>
    <row r="344" spans="5:14" ht="12.75">
      <c r="E344" s="140"/>
      <c r="F344" s="140"/>
      <c r="G344" s="140"/>
      <c r="L344" s="140"/>
      <c r="M344" s="140"/>
      <c r="N344" s="140"/>
    </row>
    <row r="345" spans="5:14" ht="12.75">
      <c r="E345" s="140"/>
      <c r="F345" s="140"/>
      <c r="G345" s="140"/>
      <c r="L345" s="140"/>
      <c r="M345" s="140"/>
      <c r="N345" s="140"/>
    </row>
    <row r="346" spans="5:14" ht="12.75">
      <c r="E346" s="140"/>
      <c r="F346" s="140"/>
      <c r="G346" s="140"/>
      <c r="L346" s="140"/>
      <c r="M346" s="140"/>
      <c r="N346" s="140"/>
    </row>
    <row r="347" spans="5:14" ht="12.75">
      <c r="E347" s="140"/>
      <c r="F347" s="140"/>
      <c r="G347" s="140"/>
      <c r="L347" s="140"/>
      <c r="M347" s="140"/>
      <c r="N347" s="140"/>
    </row>
    <row r="348" spans="5:14" ht="12.75">
      <c r="E348" s="140"/>
      <c r="F348" s="140"/>
      <c r="G348" s="140"/>
      <c r="L348" s="140"/>
      <c r="M348" s="140"/>
      <c r="N348" s="140"/>
    </row>
    <row r="349" spans="5:14" ht="12.75">
      <c r="E349" s="140"/>
      <c r="F349" s="140"/>
      <c r="G349" s="140"/>
      <c r="L349" s="140"/>
      <c r="M349" s="140"/>
      <c r="N349" s="140"/>
    </row>
    <row r="350" spans="5:14" ht="12.75">
      <c r="E350" s="140"/>
      <c r="F350" s="140"/>
      <c r="G350" s="140"/>
      <c r="L350" s="140"/>
      <c r="M350" s="140"/>
      <c r="N350" s="140"/>
    </row>
    <row r="351" spans="5:14" ht="12.75">
      <c r="E351" s="140"/>
      <c r="F351" s="140"/>
      <c r="G351" s="140"/>
      <c r="L351" s="140"/>
      <c r="M351" s="140"/>
      <c r="N351" s="140"/>
    </row>
    <row r="352" spans="5:14" ht="12.75">
      <c r="E352" s="140"/>
      <c r="F352" s="140"/>
      <c r="G352" s="140"/>
      <c r="L352" s="140"/>
      <c r="M352" s="140"/>
      <c r="N352" s="140"/>
    </row>
    <row r="353" spans="5:14" ht="12.75">
      <c r="E353" s="140"/>
      <c r="F353" s="140"/>
      <c r="G353" s="140"/>
      <c r="L353" s="140"/>
      <c r="M353" s="140"/>
      <c r="N353" s="140"/>
    </row>
    <row r="354" spans="5:14" ht="12.75">
      <c r="E354" s="140"/>
      <c r="F354" s="140"/>
      <c r="G354" s="140"/>
      <c r="L354" s="140"/>
      <c r="M354" s="140"/>
      <c r="N354" s="140"/>
    </row>
    <row r="355" spans="5:14" ht="12.75">
      <c r="E355" s="140"/>
      <c r="F355" s="140"/>
      <c r="G355" s="140"/>
      <c r="L355" s="140"/>
      <c r="M355" s="140"/>
      <c r="N355" s="140"/>
    </row>
    <row r="356" spans="5:14" ht="12.75">
      <c r="E356" s="140"/>
      <c r="F356" s="140"/>
      <c r="G356" s="140"/>
      <c r="L356" s="140"/>
      <c r="M356" s="140"/>
      <c r="N356" s="140"/>
    </row>
    <row r="357" spans="5:14" ht="12.75">
      <c r="E357" s="140"/>
      <c r="F357" s="140"/>
      <c r="G357" s="140"/>
      <c r="L357" s="140"/>
      <c r="M357" s="140"/>
      <c r="N357" s="140"/>
    </row>
    <row r="358" spans="5:14" ht="12.75">
      <c r="E358" s="140"/>
      <c r="F358" s="140"/>
      <c r="G358" s="140"/>
      <c r="L358" s="140"/>
      <c r="M358" s="140"/>
      <c r="N358" s="140"/>
    </row>
    <row r="359" spans="5:14" ht="12.75">
      <c r="E359" s="140"/>
      <c r="F359" s="140"/>
      <c r="G359" s="140"/>
      <c r="L359" s="140"/>
      <c r="M359" s="140"/>
      <c r="N359" s="140"/>
    </row>
    <row r="360" spans="5:14" ht="12.75">
      <c r="E360" s="140"/>
      <c r="F360" s="140"/>
      <c r="G360" s="140"/>
      <c r="L360" s="140"/>
      <c r="M360" s="140"/>
      <c r="N360" s="140"/>
    </row>
    <row r="361" spans="5:14" ht="12.75">
      <c r="E361" s="140"/>
      <c r="F361" s="140"/>
      <c r="G361" s="140"/>
      <c r="L361" s="140"/>
      <c r="M361" s="140"/>
      <c r="N361" s="140"/>
    </row>
    <row r="362" spans="5:14" ht="12.75">
      <c r="E362" s="140"/>
      <c r="F362" s="140"/>
      <c r="G362" s="140"/>
      <c r="L362" s="140"/>
      <c r="M362" s="140"/>
      <c r="N362" s="140"/>
    </row>
    <row r="363" spans="5:14" ht="12.75">
      <c r="E363" s="140"/>
      <c r="F363" s="140"/>
      <c r="G363" s="140"/>
      <c r="L363" s="140"/>
      <c r="M363" s="140"/>
      <c r="N363" s="140"/>
    </row>
    <row r="364" spans="5:14" ht="12.75">
      <c r="E364" s="140"/>
      <c r="F364" s="140"/>
      <c r="G364" s="140"/>
      <c r="L364" s="140"/>
      <c r="M364" s="140"/>
      <c r="N364" s="140"/>
    </row>
    <row r="365" spans="5:14" ht="12.75">
      <c r="E365" s="140"/>
      <c r="F365" s="140"/>
      <c r="G365" s="140"/>
      <c r="L365" s="140"/>
      <c r="M365" s="140"/>
      <c r="N365" s="140"/>
    </row>
    <row r="366" spans="5:14" ht="12.75">
      <c r="E366" s="140"/>
      <c r="F366" s="140"/>
      <c r="G366" s="140"/>
      <c r="L366" s="140"/>
      <c r="M366" s="140"/>
      <c r="N366" s="140"/>
    </row>
    <row r="367" spans="5:14" ht="12.75">
      <c r="E367" s="140"/>
      <c r="F367" s="140"/>
      <c r="G367" s="140"/>
      <c r="L367" s="140"/>
      <c r="M367" s="140"/>
      <c r="N367" s="140"/>
    </row>
    <row r="368" spans="5:14" ht="12.75">
      <c r="E368" s="140"/>
      <c r="F368" s="140"/>
      <c r="G368" s="140"/>
      <c r="L368" s="140"/>
      <c r="M368" s="140"/>
      <c r="N368" s="140"/>
    </row>
    <row r="369" spans="5:14" ht="12.75">
      <c r="E369" s="140"/>
      <c r="F369" s="140"/>
      <c r="G369" s="140"/>
      <c r="L369" s="140"/>
      <c r="M369" s="140"/>
      <c r="N369" s="140"/>
    </row>
    <row r="370" spans="5:14" ht="12.75">
      <c r="E370" s="140"/>
      <c r="F370" s="140"/>
      <c r="G370" s="140"/>
      <c r="L370" s="140"/>
      <c r="M370" s="140"/>
      <c r="N370" s="140"/>
    </row>
    <row r="371" spans="5:14" ht="12.75">
      <c r="E371" s="140"/>
      <c r="F371" s="140"/>
      <c r="G371" s="140"/>
      <c r="L371" s="140"/>
      <c r="M371" s="140"/>
      <c r="N371" s="140"/>
    </row>
    <row r="372" spans="5:14" ht="12.75">
      <c r="E372" s="140"/>
      <c r="F372" s="140"/>
      <c r="G372" s="140"/>
      <c r="L372" s="140"/>
      <c r="M372" s="140"/>
      <c r="N372" s="140"/>
    </row>
    <row r="373" spans="5:14" ht="12.75">
      <c r="E373" s="140"/>
      <c r="F373" s="140"/>
      <c r="G373" s="140"/>
      <c r="L373" s="140"/>
      <c r="M373" s="140"/>
      <c r="N373" s="140"/>
    </row>
    <row r="374" spans="5:14" ht="12.75">
      <c r="E374" s="140"/>
      <c r="F374" s="140"/>
      <c r="G374" s="140"/>
      <c r="L374" s="140"/>
      <c r="M374" s="140"/>
      <c r="N374" s="140"/>
    </row>
    <row r="375" spans="5:14" ht="12.75">
      <c r="E375" s="140"/>
      <c r="F375" s="140"/>
      <c r="G375" s="140"/>
      <c r="L375" s="140"/>
      <c r="M375" s="140"/>
      <c r="N375" s="140"/>
    </row>
    <row r="376" spans="5:14" ht="12.75">
      <c r="E376" s="140"/>
      <c r="F376" s="140"/>
      <c r="G376" s="140"/>
      <c r="L376" s="140"/>
      <c r="M376" s="140"/>
      <c r="N376" s="140"/>
    </row>
    <row r="377" spans="5:14" ht="12.75">
      <c r="E377" s="140"/>
      <c r="F377" s="140"/>
      <c r="G377" s="140"/>
      <c r="L377" s="140"/>
      <c r="M377" s="140"/>
      <c r="N377" s="140"/>
    </row>
    <row r="378" spans="5:14" ht="12.75">
      <c r="E378" s="140"/>
      <c r="F378" s="140"/>
      <c r="G378" s="140"/>
      <c r="L378" s="140"/>
      <c r="M378" s="140"/>
      <c r="N378" s="140"/>
    </row>
    <row r="379" spans="5:14" ht="12.75">
      <c r="E379" s="140"/>
      <c r="F379" s="140"/>
      <c r="G379" s="140"/>
      <c r="L379" s="140"/>
      <c r="M379" s="140"/>
      <c r="N379" s="140"/>
    </row>
    <row r="380" spans="5:14" ht="12.75">
      <c r="E380" s="140"/>
      <c r="F380" s="140"/>
      <c r="G380" s="140"/>
      <c r="L380" s="140"/>
      <c r="M380" s="140"/>
      <c r="N380" s="140"/>
    </row>
    <row r="381" spans="5:14" ht="12.75">
      <c r="E381" s="140"/>
      <c r="F381" s="140"/>
      <c r="G381" s="140"/>
      <c r="L381" s="140"/>
      <c r="M381" s="140"/>
      <c r="N381" s="140"/>
    </row>
    <row r="382" spans="5:14" ht="12.75">
      <c r="E382" s="140"/>
      <c r="F382" s="140"/>
      <c r="G382" s="140"/>
      <c r="L382" s="140"/>
      <c r="M382" s="140"/>
      <c r="N382" s="140"/>
    </row>
    <row r="383" spans="5:14" ht="12.75">
      <c r="E383" s="140"/>
      <c r="F383" s="140"/>
      <c r="G383" s="140"/>
      <c r="L383" s="140"/>
      <c r="M383" s="140"/>
      <c r="N383" s="140"/>
    </row>
    <row r="384" spans="5:14" ht="12.75">
      <c r="E384" s="140"/>
      <c r="F384" s="140"/>
      <c r="G384" s="140"/>
      <c r="L384" s="140"/>
      <c r="M384" s="140"/>
      <c r="N384" s="140"/>
    </row>
    <row r="385" spans="5:14" ht="12.75">
      <c r="E385" s="140"/>
      <c r="F385" s="140"/>
      <c r="G385" s="140"/>
      <c r="L385" s="140"/>
      <c r="M385" s="140"/>
      <c r="N385" s="140"/>
    </row>
    <row r="386" spans="5:14" ht="12.75">
      <c r="E386" s="140"/>
      <c r="F386" s="140"/>
      <c r="G386" s="140"/>
      <c r="L386" s="140"/>
      <c r="M386" s="140"/>
      <c r="N386" s="140"/>
    </row>
    <row r="387" spans="5:14" ht="12.75">
      <c r="E387" s="140"/>
      <c r="F387" s="140"/>
      <c r="G387" s="140"/>
      <c r="L387" s="140"/>
      <c r="M387" s="140"/>
      <c r="N387" s="140"/>
    </row>
    <row r="388" spans="5:14" ht="12.75">
      <c r="E388" s="140"/>
      <c r="F388" s="140"/>
      <c r="G388" s="140"/>
      <c r="L388" s="140"/>
      <c r="M388" s="140"/>
      <c r="N388" s="140"/>
    </row>
    <row r="389" spans="5:14" ht="12.75">
      <c r="E389" s="140"/>
      <c r="F389" s="140"/>
      <c r="G389" s="140"/>
      <c r="L389" s="140"/>
      <c r="M389" s="140"/>
      <c r="N389" s="140"/>
    </row>
    <row r="390" spans="5:14" ht="12.75">
      <c r="E390" s="140"/>
      <c r="F390" s="140"/>
      <c r="G390" s="140"/>
      <c r="L390" s="140"/>
      <c r="M390" s="140"/>
      <c r="N390" s="140"/>
    </row>
    <row r="391" spans="5:14" ht="12.75">
      <c r="E391" s="140"/>
      <c r="F391" s="140"/>
      <c r="G391" s="140"/>
      <c r="L391" s="140"/>
      <c r="M391" s="140"/>
      <c r="N391" s="140"/>
    </row>
    <row r="392" spans="5:14" ht="12.75">
      <c r="E392" s="140"/>
      <c r="F392" s="140"/>
      <c r="G392" s="140"/>
      <c r="L392" s="140"/>
      <c r="M392" s="140"/>
      <c r="N392" s="140"/>
    </row>
    <row r="393" spans="5:14" ht="12.75">
      <c r="E393" s="140"/>
      <c r="F393" s="140"/>
      <c r="G393" s="140"/>
      <c r="L393" s="140"/>
      <c r="M393" s="140"/>
      <c r="N393" s="140"/>
    </row>
    <row r="394" spans="5:14" ht="12.75">
      <c r="E394" s="140"/>
      <c r="F394" s="140"/>
      <c r="G394" s="140"/>
      <c r="L394" s="140"/>
      <c r="M394" s="140"/>
      <c r="N394" s="140"/>
    </row>
    <row r="395" spans="5:14" ht="12.75">
      <c r="E395" s="140"/>
      <c r="F395" s="140"/>
      <c r="G395" s="140"/>
      <c r="L395" s="140"/>
      <c r="M395" s="140"/>
      <c r="N395" s="140"/>
    </row>
    <row r="396" spans="5:14" ht="12.75">
      <c r="E396" s="140"/>
      <c r="F396" s="140"/>
      <c r="G396" s="140"/>
      <c r="L396" s="140"/>
      <c r="M396" s="140"/>
      <c r="N396" s="140"/>
    </row>
    <row r="397" spans="5:14" ht="12.75">
      <c r="E397" s="140"/>
      <c r="F397" s="140"/>
      <c r="G397" s="140"/>
      <c r="L397" s="140"/>
      <c r="M397" s="140"/>
      <c r="N397" s="140"/>
    </row>
    <row r="398" spans="5:14" ht="12.75">
      <c r="E398" s="140"/>
      <c r="F398" s="140"/>
      <c r="G398" s="140"/>
      <c r="L398" s="140"/>
      <c r="M398" s="140"/>
      <c r="N398" s="140"/>
    </row>
    <row r="399" spans="5:14" ht="12.75">
      <c r="E399" s="140"/>
      <c r="F399" s="140"/>
      <c r="G399" s="140"/>
      <c r="L399" s="140"/>
      <c r="M399" s="140"/>
      <c r="N399" s="140"/>
    </row>
    <row r="400" spans="5:14" ht="12.75">
      <c r="E400" s="140"/>
      <c r="F400" s="140"/>
      <c r="G400" s="140"/>
      <c r="L400" s="140"/>
      <c r="M400" s="140"/>
      <c r="N400" s="140"/>
    </row>
    <row r="401" spans="5:14" ht="12.75">
      <c r="E401" s="140"/>
      <c r="F401" s="140"/>
      <c r="G401" s="140"/>
      <c r="L401" s="140"/>
      <c r="M401" s="140"/>
      <c r="N401" s="140"/>
    </row>
    <row r="402" spans="5:14" ht="12.75">
      <c r="E402" s="140"/>
      <c r="F402" s="140"/>
      <c r="G402" s="140"/>
      <c r="L402" s="140"/>
      <c r="M402" s="140"/>
      <c r="N402" s="140"/>
    </row>
    <row r="403" spans="5:14" ht="12.75">
      <c r="E403" s="140"/>
      <c r="F403" s="140"/>
      <c r="G403" s="140"/>
      <c r="L403" s="140"/>
      <c r="M403" s="140"/>
      <c r="N403" s="140"/>
    </row>
    <row r="404" spans="5:14" ht="12.75">
      <c r="E404" s="140"/>
      <c r="F404" s="140"/>
      <c r="G404" s="140"/>
      <c r="L404" s="140"/>
      <c r="M404" s="140"/>
      <c r="N404" s="140"/>
    </row>
    <row r="405" spans="5:14" ht="12.75">
      <c r="E405" s="140"/>
      <c r="F405" s="140"/>
      <c r="G405" s="140"/>
      <c r="L405" s="140"/>
      <c r="M405" s="140"/>
      <c r="N405" s="140"/>
    </row>
    <row r="406" spans="5:14" ht="12.75">
      <c r="E406" s="140"/>
      <c r="F406" s="140"/>
      <c r="G406" s="140"/>
      <c r="L406" s="140"/>
      <c r="M406" s="140"/>
      <c r="N406" s="140"/>
    </row>
    <row r="407" spans="5:14" ht="12.75">
      <c r="E407" s="140"/>
      <c r="F407" s="140"/>
      <c r="G407" s="140"/>
      <c r="L407" s="140"/>
      <c r="M407" s="140"/>
      <c r="N407" s="140"/>
    </row>
    <row r="408" spans="5:14" ht="12.75">
      <c r="E408" s="140"/>
      <c r="F408" s="140"/>
      <c r="G408" s="140"/>
      <c r="L408" s="140"/>
      <c r="M408" s="140"/>
      <c r="N408" s="140"/>
    </row>
    <row r="409" spans="5:14" ht="12.75">
      <c r="E409" s="140"/>
      <c r="F409" s="140"/>
      <c r="G409" s="140"/>
      <c r="L409" s="140"/>
      <c r="M409" s="140"/>
      <c r="N409" s="140"/>
    </row>
    <row r="410" spans="5:14" ht="12.75">
      <c r="E410" s="140"/>
      <c r="F410" s="140"/>
      <c r="G410" s="140"/>
      <c r="L410" s="140"/>
      <c r="M410" s="140"/>
      <c r="N410" s="140"/>
    </row>
    <row r="411" spans="5:14" ht="12.75">
      <c r="E411" s="140"/>
      <c r="F411" s="140"/>
      <c r="G411" s="140"/>
      <c r="L411" s="140"/>
      <c r="M411" s="140"/>
      <c r="N411" s="140"/>
    </row>
    <row r="412" spans="5:14" ht="12.75">
      <c r="E412" s="140"/>
      <c r="F412" s="140"/>
      <c r="G412" s="140"/>
      <c r="L412" s="140"/>
      <c r="M412" s="140"/>
      <c r="N412" s="140"/>
    </row>
    <row r="413" spans="5:14" ht="12.75">
      <c r="E413" s="140"/>
      <c r="F413" s="140"/>
      <c r="G413" s="140"/>
      <c r="L413" s="140"/>
      <c r="M413" s="140"/>
      <c r="N413" s="140"/>
    </row>
    <row r="414" spans="5:14" ht="12.75">
      <c r="E414" s="140"/>
      <c r="F414" s="140"/>
      <c r="G414" s="140"/>
      <c r="L414" s="140"/>
      <c r="M414" s="140"/>
      <c r="N414" s="140"/>
    </row>
    <row r="415" spans="5:14" ht="12.75">
      <c r="E415" s="140"/>
      <c r="F415" s="140"/>
      <c r="G415" s="140"/>
      <c r="L415" s="140"/>
      <c r="M415" s="140"/>
      <c r="N415" s="140"/>
    </row>
    <row r="416" spans="5:14" ht="12.75">
      <c r="E416" s="140"/>
      <c r="F416" s="140"/>
      <c r="G416" s="140"/>
      <c r="L416" s="140"/>
      <c r="M416" s="140"/>
      <c r="N416" s="140"/>
    </row>
    <row r="417" spans="5:14" ht="12.75">
      <c r="E417" s="140"/>
      <c r="F417" s="140"/>
      <c r="G417" s="140"/>
      <c r="L417" s="140"/>
      <c r="M417" s="140"/>
      <c r="N417" s="140"/>
    </row>
    <row r="418" spans="5:14" ht="12.75">
      <c r="E418" s="140"/>
      <c r="F418" s="140"/>
      <c r="G418" s="140"/>
      <c r="L418" s="140"/>
      <c r="M418" s="140"/>
      <c r="N418" s="140"/>
    </row>
    <row r="419" spans="5:14" ht="12.75">
      <c r="E419" s="140"/>
      <c r="F419" s="140"/>
      <c r="G419" s="140"/>
      <c r="L419" s="140"/>
      <c r="M419" s="140"/>
      <c r="N419" s="140"/>
    </row>
    <row r="420" spans="5:14" ht="12.75">
      <c r="E420" s="140"/>
      <c r="F420" s="140"/>
      <c r="G420" s="140"/>
      <c r="L420" s="140"/>
      <c r="M420" s="140"/>
      <c r="N420" s="140"/>
    </row>
    <row r="421" spans="5:14" ht="12.75">
      <c r="E421" s="140"/>
      <c r="F421" s="140"/>
      <c r="G421" s="140"/>
      <c r="L421" s="140"/>
      <c r="M421" s="140"/>
      <c r="N421" s="140"/>
    </row>
    <row r="422" spans="5:14" ht="12.75">
      <c r="E422" s="140"/>
      <c r="F422" s="140"/>
      <c r="G422" s="140"/>
      <c r="L422" s="140"/>
      <c r="M422" s="140"/>
      <c r="N422" s="140"/>
    </row>
    <row r="423" spans="5:14" ht="12.75">
      <c r="E423" s="140"/>
      <c r="F423" s="140"/>
      <c r="G423" s="140"/>
      <c r="L423" s="140"/>
      <c r="M423" s="140"/>
      <c r="N423" s="140"/>
    </row>
    <row r="424" spans="5:14" ht="12.75">
      <c r="E424" s="140"/>
      <c r="F424" s="140"/>
      <c r="G424" s="140"/>
      <c r="L424" s="140"/>
      <c r="M424" s="140"/>
      <c r="N424" s="140"/>
    </row>
    <row r="425" spans="5:14" ht="12.75">
      <c r="E425" s="140"/>
      <c r="F425" s="140"/>
      <c r="G425" s="140"/>
      <c r="L425" s="140"/>
      <c r="M425" s="140"/>
      <c r="N425" s="140"/>
    </row>
    <row r="426" spans="5:14" ht="12.75">
      <c r="E426" s="140"/>
      <c r="F426" s="140"/>
      <c r="G426" s="140"/>
      <c r="L426" s="140"/>
      <c r="M426" s="140"/>
      <c r="N426" s="140"/>
    </row>
    <row r="427" spans="5:14" ht="12.75">
      <c r="E427" s="140"/>
      <c r="F427" s="140"/>
      <c r="G427" s="140"/>
      <c r="L427" s="140"/>
      <c r="M427" s="140"/>
      <c r="N427" s="140"/>
    </row>
    <row r="428" spans="5:14" ht="12.75">
      <c r="E428" s="140"/>
      <c r="F428" s="140"/>
      <c r="G428" s="140"/>
      <c r="L428" s="140"/>
      <c r="M428" s="140"/>
      <c r="N428" s="140"/>
    </row>
    <row r="429" spans="5:14" ht="12.75">
      <c r="E429" s="140"/>
      <c r="F429" s="140"/>
      <c r="G429" s="140"/>
      <c r="L429" s="140"/>
      <c r="M429" s="140"/>
      <c r="N429" s="140"/>
    </row>
    <row r="430" spans="5:14" ht="12.75">
      <c r="E430" s="140"/>
      <c r="F430" s="140"/>
      <c r="G430" s="140"/>
      <c r="L430" s="140"/>
      <c r="M430" s="140"/>
      <c r="N430" s="140"/>
    </row>
    <row r="431" spans="5:14" ht="12.75">
      <c r="E431" s="140"/>
      <c r="F431" s="140"/>
      <c r="G431" s="140"/>
      <c r="L431" s="140"/>
      <c r="M431" s="140"/>
      <c r="N431" s="140"/>
    </row>
    <row r="432" spans="5:14" ht="12.75">
      <c r="E432" s="140"/>
      <c r="F432" s="140"/>
      <c r="G432" s="140"/>
      <c r="L432" s="140"/>
      <c r="M432" s="140"/>
      <c r="N432" s="140"/>
    </row>
    <row r="433" spans="5:14" ht="12.75">
      <c r="E433" s="140"/>
      <c r="F433" s="140"/>
      <c r="G433" s="140"/>
      <c r="L433" s="140"/>
      <c r="M433" s="140"/>
      <c r="N433" s="140"/>
    </row>
    <row r="434" spans="5:14" ht="12.75">
      <c r="E434" s="140"/>
      <c r="F434" s="140"/>
      <c r="G434" s="140"/>
      <c r="L434" s="140"/>
      <c r="M434" s="140"/>
      <c r="N434" s="140"/>
    </row>
    <row r="435" spans="5:14" ht="12.75">
      <c r="E435" s="140"/>
      <c r="F435" s="140"/>
      <c r="G435" s="140"/>
      <c r="L435" s="140"/>
      <c r="M435" s="140"/>
      <c r="N435" s="140"/>
    </row>
    <row r="436" spans="5:14" ht="12.75">
      <c r="E436" s="140"/>
      <c r="F436" s="140"/>
      <c r="G436" s="140"/>
      <c r="L436" s="140"/>
      <c r="M436" s="140"/>
      <c r="N436" s="140"/>
    </row>
    <row r="437" spans="5:14" ht="12.75">
      <c r="E437" s="140"/>
      <c r="F437" s="140"/>
      <c r="G437" s="140"/>
      <c r="L437" s="140"/>
      <c r="M437" s="140"/>
      <c r="N437" s="140"/>
    </row>
    <row r="438" spans="5:14" ht="12.75">
      <c r="E438" s="140"/>
      <c r="F438" s="140"/>
      <c r="G438" s="140"/>
      <c r="L438" s="140"/>
      <c r="M438" s="140"/>
      <c r="N438" s="140"/>
    </row>
    <row r="439" spans="5:14" ht="12.75">
      <c r="E439" s="140"/>
      <c r="F439" s="140"/>
      <c r="G439" s="140"/>
      <c r="L439" s="140"/>
      <c r="M439" s="140"/>
      <c r="N439" s="140"/>
    </row>
    <row r="440" spans="5:14" ht="12.75">
      <c r="E440" s="140"/>
      <c r="F440" s="140"/>
      <c r="G440" s="140"/>
      <c r="L440" s="140"/>
      <c r="M440" s="140"/>
      <c r="N440" s="140"/>
    </row>
    <row r="441" spans="5:14" ht="12.75">
      <c r="E441" s="140"/>
      <c r="F441" s="140"/>
      <c r="G441" s="140"/>
      <c r="L441" s="140"/>
      <c r="M441" s="140"/>
      <c r="N441" s="140"/>
    </row>
    <row r="442" spans="5:14" ht="12.75">
      <c r="E442" s="140"/>
      <c r="F442" s="140"/>
      <c r="G442" s="140"/>
      <c r="L442" s="140"/>
      <c r="M442" s="140"/>
      <c r="N442" s="140"/>
    </row>
    <row r="443" spans="5:14" ht="12.75">
      <c r="E443" s="140"/>
      <c r="F443" s="140"/>
      <c r="G443" s="140"/>
      <c r="L443" s="140"/>
      <c r="M443" s="140"/>
      <c r="N443" s="140"/>
    </row>
    <row r="444" spans="5:14" ht="12.75">
      <c r="E444" s="140"/>
      <c r="F444" s="140"/>
      <c r="G444" s="140"/>
      <c r="L444" s="140"/>
      <c r="M444" s="140"/>
      <c r="N444" s="140"/>
    </row>
    <row r="445" spans="5:14" ht="12.75">
      <c r="E445" s="140"/>
      <c r="F445" s="140"/>
      <c r="G445" s="140"/>
      <c r="L445" s="140"/>
      <c r="M445" s="140"/>
      <c r="N445" s="140"/>
    </row>
    <row r="446" spans="5:14" ht="12.75">
      <c r="E446" s="140"/>
      <c r="F446" s="140"/>
      <c r="G446" s="140"/>
      <c r="L446" s="140"/>
      <c r="M446" s="140"/>
      <c r="N446" s="140"/>
    </row>
    <row r="447" spans="5:14" ht="12.75">
      <c r="E447" s="140"/>
      <c r="F447" s="140"/>
      <c r="G447" s="140"/>
      <c r="L447" s="140"/>
      <c r="M447" s="140"/>
      <c r="N447" s="140"/>
    </row>
    <row r="448" spans="5:14" ht="12.75">
      <c r="E448" s="140"/>
      <c r="F448" s="140"/>
      <c r="G448" s="140"/>
      <c r="L448" s="140"/>
      <c r="M448" s="140"/>
      <c r="N448" s="140"/>
    </row>
    <row r="449" spans="5:14" ht="12.75">
      <c r="E449" s="140"/>
      <c r="F449" s="140"/>
      <c r="G449" s="140"/>
      <c r="L449" s="140"/>
      <c r="M449" s="140"/>
      <c r="N449" s="140"/>
    </row>
    <row r="450" spans="5:14" ht="12.75">
      <c r="E450" s="140"/>
      <c r="F450" s="140"/>
      <c r="G450" s="140"/>
      <c r="L450" s="140"/>
      <c r="M450" s="140"/>
      <c r="N450" s="140"/>
    </row>
    <row r="451" spans="5:14" ht="12.75">
      <c r="E451" s="140"/>
      <c r="F451" s="140"/>
      <c r="G451" s="140"/>
      <c r="L451" s="140"/>
      <c r="M451" s="140"/>
      <c r="N451" s="140"/>
    </row>
    <row r="452" spans="5:14" ht="12.75">
      <c r="E452" s="140"/>
      <c r="F452" s="140"/>
      <c r="G452" s="140"/>
      <c r="L452" s="140"/>
      <c r="M452" s="140"/>
      <c r="N452" s="140"/>
    </row>
    <row r="453" spans="5:14" ht="12.75">
      <c r="E453" s="140"/>
      <c r="F453" s="140"/>
      <c r="G453" s="140"/>
      <c r="L453" s="140"/>
      <c r="M453" s="140"/>
      <c r="N453" s="140"/>
    </row>
    <row r="454" spans="5:14" ht="12.75">
      <c r="E454" s="140"/>
      <c r="F454" s="140"/>
      <c r="G454" s="140"/>
      <c r="L454" s="140"/>
      <c r="M454" s="140"/>
      <c r="N454" s="140"/>
    </row>
    <row r="455" spans="5:14" ht="12.75">
      <c r="E455" s="140"/>
      <c r="F455" s="140"/>
      <c r="G455" s="140"/>
      <c r="L455" s="140"/>
      <c r="M455" s="140"/>
      <c r="N455" s="140"/>
    </row>
    <row r="456" spans="5:14" ht="12.75">
      <c r="E456" s="140"/>
      <c r="F456" s="140"/>
      <c r="G456" s="140"/>
      <c r="L456" s="140"/>
      <c r="M456" s="140"/>
      <c r="N456" s="140"/>
    </row>
    <row r="457" spans="5:14" ht="12.75">
      <c r="E457" s="140"/>
      <c r="F457" s="140"/>
      <c r="G457" s="140"/>
      <c r="L457" s="140"/>
      <c r="M457" s="140"/>
      <c r="N457" s="140"/>
    </row>
    <row r="458" spans="5:14" ht="12.75">
      <c r="E458" s="140"/>
      <c r="F458" s="140"/>
      <c r="G458" s="140"/>
      <c r="L458" s="140"/>
      <c r="M458" s="140"/>
      <c r="N458" s="140"/>
    </row>
    <row r="459" spans="5:14" ht="12.75">
      <c r="E459" s="140"/>
      <c r="F459" s="140"/>
      <c r="G459" s="140"/>
      <c r="L459" s="140"/>
      <c r="M459" s="140"/>
      <c r="N459" s="140"/>
    </row>
    <row r="460" spans="5:14" ht="12.75">
      <c r="E460" s="140"/>
      <c r="F460" s="140"/>
      <c r="G460" s="140"/>
      <c r="L460" s="140"/>
      <c r="M460" s="140"/>
      <c r="N460" s="140"/>
    </row>
    <row r="461" spans="5:14" ht="12.75">
      <c r="E461" s="140"/>
      <c r="F461" s="140"/>
      <c r="G461" s="140"/>
      <c r="L461" s="140"/>
      <c r="M461" s="140"/>
      <c r="N461" s="140"/>
    </row>
    <row r="462" spans="5:14" ht="12.75">
      <c r="E462" s="140"/>
      <c r="F462" s="140"/>
      <c r="G462" s="140"/>
      <c r="L462" s="140"/>
      <c r="M462" s="140"/>
      <c r="N462" s="140"/>
    </row>
    <row r="463" spans="5:14" ht="12.75">
      <c r="E463" s="140"/>
      <c r="F463" s="140"/>
      <c r="G463" s="140"/>
      <c r="L463" s="140"/>
      <c r="M463" s="140"/>
      <c r="N463" s="140"/>
    </row>
    <row r="464" spans="5:14" ht="12.75">
      <c r="E464" s="140"/>
      <c r="F464" s="140"/>
      <c r="G464" s="140"/>
      <c r="L464" s="140"/>
      <c r="M464" s="140"/>
      <c r="N464" s="140"/>
    </row>
    <row r="465" spans="5:14" ht="12.75">
      <c r="E465" s="140"/>
      <c r="F465" s="140"/>
      <c r="G465" s="140"/>
      <c r="L465" s="140"/>
      <c r="M465" s="140"/>
      <c r="N465" s="140"/>
    </row>
    <row r="466" spans="5:14" ht="12.75">
      <c r="E466" s="140"/>
      <c r="F466" s="140"/>
      <c r="G466" s="140"/>
      <c r="L466" s="140"/>
      <c r="M466" s="140"/>
      <c r="N466" s="140"/>
    </row>
    <row r="467" spans="5:14" ht="12.75">
      <c r="E467" s="140"/>
      <c r="F467" s="140"/>
      <c r="G467" s="140"/>
      <c r="L467" s="140"/>
      <c r="M467" s="140"/>
      <c r="N467" s="140"/>
    </row>
    <row r="468" spans="5:14" ht="12.75">
      <c r="E468" s="140"/>
      <c r="F468" s="140"/>
      <c r="G468" s="140"/>
      <c r="L468" s="140"/>
      <c r="M468" s="140"/>
      <c r="N468" s="140"/>
    </row>
    <row r="469" spans="5:14" ht="12.75">
      <c r="E469" s="140"/>
      <c r="F469" s="140"/>
      <c r="G469" s="140"/>
      <c r="L469" s="140"/>
      <c r="M469" s="140"/>
      <c r="N469" s="140"/>
    </row>
    <row r="470" spans="5:14" ht="12.75">
      <c r="E470" s="140"/>
      <c r="F470" s="140"/>
      <c r="G470" s="140"/>
      <c r="L470" s="140"/>
      <c r="M470" s="140"/>
      <c r="N470" s="140"/>
    </row>
    <row r="471" spans="5:14" ht="12.75">
      <c r="E471" s="140"/>
      <c r="F471" s="140"/>
      <c r="G471" s="140"/>
      <c r="L471" s="140"/>
      <c r="M471" s="140"/>
      <c r="N471" s="140"/>
    </row>
    <row r="472" spans="5:14" ht="12.75">
      <c r="E472" s="140"/>
      <c r="F472" s="140"/>
      <c r="G472" s="140"/>
      <c r="L472" s="140"/>
      <c r="M472" s="140"/>
      <c r="N472" s="140"/>
    </row>
    <row r="473" spans="5:14" ht="12.75">
      <c r="E473" s="140"/>
      <c r="F473" s="140"/>
      <c r="G473" s="140"/>
      <c r="L473" s="140"/>
      <c r="M473" s="140"/>
      <c r="N473" s="140"/>
    </row>
    <row r="474" spans="5:14" ht="12.75">
      <c r="E474" s="140"/>
      <c r="F474" s="140"/>
      <c r="G474" s="140"/>
      <c r="L474" s="140"/>
      <c r="M474" s="140"/>
      <c r="N474" s="140"/>
    </row>
    <row r="475" spans="5:14" ht="12.75">
      <c r="E475" s="140"/>
      <c r="F475" s="140"/>
      <c r="G475" s="140"/>
      <c r="L475" s="140"/>
      <c r="M475" s="140"/>
      <c r="N475" s="140"/>
    </row>
    <row r="476" spans="5:14" ht="12.75">
      <c r="E476" s="140"/>
      <c r="F476" s="140"/>
      <c r="G476" s="140"/>
      <c r="L476" s="140"/>
      <c r="M476" s="140"/>
      <c r="N476" s="140"/>
    </row>
    <row r="477" spans="5:14" ht="12.75">
      <c r="E477" s="140"/>
      <c r="F477" s="140"/>
      <c r="G477" s="140"/>
      <c r="L477" s="140"/>
      <c r="M477" s="140"/>
      <c r="N477" s="140"/>
    </row>
    <row r="478" spans="5:14" ht="12.75">
      <c r="E478" s="140"/>
      <c r="F478" s="140"/>
      <c r="G478" s="140"/>
      <c r="L478" s="140"/>
      <c r="M478" s="140"/>
      <c r="N478" s="140"/>
    </row>
    <row r="479" spans="5:14" ht="12.75">
      <c r="E479" s="140"/>
      <c r="F479" s="140"/>
      <c r="G479" s="140"/>
      <c r="L479" s="140"/>
      <c r="M479" s="140"/>
      <c r="N479" s="140"/>
    </row>
    <row r="480" spans="5:14" ht="12.75">
      <c r="E480" s="140"/>
      <c r="F480" s="140"/>
      <c r="G480" s="140"/>
      <c r="L480" s="140"/>
      <c r="M480" s="140"/>
      <c r="N480" s="140"/>
    </row>
    <row r="481" spans="5:14" ht="12.75">
      <c r="E481" s="140"/>
      <c r="F481" s="140"/>
      <c r="G481" s="140"/>
      <c r="L481" s="140"/>
      <c r="M481" s="140"/>
      <c r="N481" s="140"/>
    </row>
    <row r="482" spans="5:14" ht="12.75">
      <c r="E482" s="140"/>
      <c r="F482" s="140"/>
      <c r="G482" s="140"/>
      <c r="L482" s="140"/>
      <c r="M482" s="140"/>
      <c r="N482" s="140"/>
    </row>
    <row r="483" spans="5:14" ht="12.75">
      <c r="E483" s="140"/>
      <c r="F483" s="140"/>
      <c r="G483" s="140"/>
      <c r="L483" s="140"/>
      <c r="M483" s="140"/>
      <c r="N483" s="140"/>
    </row>
    <row r="484" spans="5:14" ht="12.75">
      <c r="E484" s="140"/>
      <c r="F484" s="140"/>
      <c r="G484" s="140"/>
      <c r="L484" s="140"/>
      <c r="M484" s="140"/>
      <c r="N484" s="140"/>
    </row>
    <row r="485" spans="5:14" ht="12.75">
      <c r="E485" s="140"/>
      <c r="F485" s="140"/>
      <c r="G485" s="140"/>
      <c r="L485" s="140"/>
      <c r="M485" s="140"/>
      <c r="N485" s="140"/>
    </row>
    <row r="486" spans="5:14" ht="12.75">
      <c r="E486" s="140"/>
      <c r="F486" s="140"/>
      <c r="G486" s="140"/>
      <c r="L486" s="140"/>
      <c r="M486" s="140"/>
      <c r="N486" s="140"/>
    </row>
    <row r="487" spans="5:14" ht="12.75">
      <c r="E487" s="140"/>
      <c r="F487" s="140"/>
      <c r="G487" s="140"/>
      <c r="L487" s="140"/>
      <c r="M487" s="140"/>
      <c r="N487" s="140"/>
    </row>
    <row r="488" spans="5:14" ht="12.75">
      <c r="E488" s="140"/>
      <c r="F488" s="140"/>
      <c r="G488" s="140"/>
      <c r="L488" s="140"/>
      <c r="M488" s="140"/>
      <c r="N488" s="140"/>
    </row>
    <row r="489" spans="5:14" ht="12.75">
      <c r="E489" s="140"/>
      <c r="F489" s="140"/>
      <c r="G489" s="140"/>
      <c r="L489" s="140"/>
      <c r="M489" s="140"/>
      <c r="N489" s="140"/>
    </row>
    <row r="490" spans="5:14" ht="12.75">
      <c r="E490" s="140"/>
      <c r="F490" s="140"/>
      <c r="G490" s="140"/>
      <c r="L490" s="140"/>
      <c r="M490" s="140"/>
      <c r="N490" s="140"/>
    </row>
    <row r="491" spans="5:14" ht="12.75">
      <c r="E491" s="140"/>
      <c r="F491" s="140"/>
      <c r="G491" s="140"/>
      <c r="L491" s="140"/>
      <c r="M491" s="140"/>
      <c r="N491" s="140"/>
    </row>
    <row r="492" spans="5:14" ht="12.75">
      <c r="E492" s="140"/>
      <c r="F492" s="140"/>
      <c r="G492" s="140"/>
      <c r="L492" s="140"/>
      <c r="M492" s="140"/>
      <c r="N492" s="140"/>
    </row>
    <row r="493" spans="5:14" ht="12.75">
      <c r="E493" s="140"/>
      <c r="F493" s="140"/>
      <c r="G493" s="140"/>
      <c r="L493" s="140"/>
      <c r="M493" s="140"/>
      <c r="N493" s="140"/>
    </row>
    <row r="494" spans="5:14" ht="12.75">
      <c r="E494" s="140"/>
      <c r="F494" s="140"/>
      <c r="G494" s="140"/>
      <c r="L494" s="140"/>
      <c r="M494" s="140"/>
      <c r="N494" s="140"/>
    </row>
    <row r="495" spans="5:14" ht="12.75">
      <c r="E495" s="140"/>
      <c r="F495" s="140"/>
      <c r="G495" s="140"/>
      <c r="L495" s="140"/>
      <c r="M495" s="140"/>
      <c r="N495" s="140"/>
    </row>
    <row r="496" spans="5:14" ht="12.75">
      <c r="E496" s="140"/>
      <c r="F496" s="140"/>
      <c r="G496" s="140"/>
      <c r="L496" s="140"/>
      <c r="M496" s="140"/>
      <c r="N496" s="140"/>
    </row>
    <row r="497" spans="5:14" ht="12.75">
      <c r="E497" s="140"/>
      <c r="F497" s="140"/>
      <c r="G497" s="140"/>
      <c r="L497" s="140"/>
      <c r="M497" s="140"/>
      <c r="N497" s="140"/>
    </row>
    <row r="498" spans="5:14" ht="12.75">
      <c r="E498" s="140"/>
      <c r="F498" s="140"/>
      <c r="G498" s="140"/>
      <c r="L498" s="140"/>
      <c r="M498" s="140"/>
      <c r="N498" s="140"/>
    </row>
    <row r="499" spans="5:14" ht="12.75">
      <c r="E499" s="140"/>
      <c r="F499" s="140"/>
      <c r="G499" s="140"/>
      <c r="L499" s="140"/>
      <c r="M499" s="140"/>
      <c r="N499" s="140"/>
    </row>
    <row r="500" spans="5:14" ht="12.75">
      <c r="E500" s="140"/>
      <c r="F500" s="140"/>
      <c r="G500" s="140"/>
      <c r="L500" s="140"/>
      <c r="M500" s="140"/>
      <c r="N500" s="140"/>
    </row>
    <row r="501" spans="5:14" ht="12.75">
      <c r="E501" s="140"/>
      <c r="F501" s="140"/>
      <c r="G501" s="140"/>
      <c r="L501" s="140"/>
      <c r="M501" s="140"/>
      <c r="N501" s="140"/>
    </row>
    <row r="502" spans="5:14" ht="12.75">
      <c r="E502" s="140"/>
      <c r="F502" s="140"/>
      <c r="G502" s="140"/>
      <c r="L502" s="140"/>
      <c r="M502" s="140"/>
      <c r="N502" s="140"/>
    </row>
    <row r="503" spans="5:14" ht="12.75">
      <c r="E503" s="140"/>
      <c r="F503" s="140"/>
      <c r="G503" s="140"/>
      <c r="L503" s="140"/>
      <c r="M503" s="140"/>
      <c r="N503" s="140"/>
    </row>
    <row r="504" spans="5:14" ht="12.75">
      <c r="E504" s="140"/>
      <c r="F504" s="140"/>
      <c r="G504" s="140"/>
      <c r="L504" s="140"/>
      <c r="M504" s="140"/>
      <c r="N504" s="140"/>
    </row>
    <row r="505" spans="5:14" ht="12.75">
      <c r="E505" s="140"/>
      <c r="F505" s="140"/>
      <c r="G505" s="140"/>
      <c r="L505" s="140"/>
      <c r="M505" s="140"/>
      <c r="N505" s="140"/>
    </row>
    <row r="506" spans="5:14" ht="12.75">
      <c r="E506" s="140"/>
      <c r="F506" s="140"/>
      <c r="G506" s="140"/>
      <c r="L506" s="140"/>
      <c r="M506" s="140"/>
      <c r="N506" s="140"/>
    </row>
    <row r="507" spans="5:14" ht="12.75">
      <c r="E507" s="140"/>
      <c r="F507" s="140"/>
      <c r="G507" s="140"/>
      <c r="L507" s="140"/>
      <c r="M507" s="140"/>
      <c r="N507" s="140"/>
    </row>
    <row r="508" spans="5:14" ht="12.75">
      <c r="E508" s="140"/>
      <c r="F508" s="140"/>
      <c r="G508" s="140"/>
      <c r="L508" s="140"/>
      <c r="M508" s="140"/>
      <c r="N508" s="140"/>
    </row>
    <row r="509" spans="5:14" ht="12.75">
      <c r="E509" s="140"/>
      <c r="F509" s="140"/>
      <c r="G509" s="140"/>
      <c r="L509" s="140"/>
      <c r="M509" s="140"/>
      <c r="N509" s="140"/>
    </row>
    <row r="510" spans="5:14" ht="12.75">
      <c r="E510" s="140"/>
      <c r="F510" s="140"/>
      <c r="G510" s="140"/>
      <c r="L510" s="140"/>
      <c r="M510" s="140"/>
      <c r="N510" s="140"/>
    </row>
    <row r="511" spans="5:14" ht="12.75">
      <c r="E511" s="140"/>
      <c r="F511" s="140"/>
      <c r="G511" s="140"/>
      <c r="L511" s="140"/>
      <c r="M511" s="140"/>
      <c r="N511" s="140"/>
    </row>
    <row r="512" spans="5:14" ht="12.75">
      <c r="E512" s="140"/>
      <c r="F512" s="140"/>
      <c r="G512" s="140"/>
      <c r="L512" s="140"/>
      <c r="M512" s="140"/>
      <c r="N512" s="140"/>
    </row>
    <row r="513" spans="5:14" ht="12.75">
      <c r="E513" s="140"/>
      <c r="F513" s="140"/>
      <c r="G513" s="140"/>
      <c r="L513" s="140"/>
      <c r="M513" s="140"/>
      <c r="N513" s="140"/>
    </row>
    <row r="514" spans="5:14" ht="12.75">
      <c r="E514" s="140"/>
      <c r="F514" s="140"/>
      <c r="G514" s="140"/>
      <c r="L514" s="140"/>
      <c r="M514" s="140"/>
      <c r="N514" s="140"/>
    </row>
    <row r="515" spans="5:14" ht="12.75">
      <c r="E515" s="140"/>
      <c r="F515" s="140"/>
      <c r="G515" s="140"/>
      <c r="L515" s="140"/>
      <c r="M515" s="140"/>
      <c r="N515" s="140"/>
    </row>
    <row r="516" spans="5:14" ht="12.75">
      <c r="E516" s="140"/>
      <c r="F516" s="140"/>
      <c r="G516" s="140"/>
      <c r="L516" s="140"/>
      <c r="M516" s="140"/>
      <c r="N516" s="140"/>
    </row>
    <row r="517" spans="5:14" ht="12.75">
      <c r="E517" s="140"/>
      <c r="F517" s="140"/>
      <c r="G517" s="140"/>
      <c r="L517" s="140"/>
      <c r="M517" s="140"/>
      <c r="N517" s="140"/>
    </row>
    <row r="518" spans="5:14" ht="12.75">
      <c r="E518" s="140"/>
      <c r="F518" s="140"/>
      <c r="G518" s="140"/>
      <c r="L518" s="140"/>
      <c r="M518" s="140"/>
      <c r="N518" s="140"/>
    </row>
    <row r="519" spans="5:14" ht="12.75">
      <c r="E519" s="140"/>
      <c r="F519" s="140"/>
      <c r="G519" s="140"/>
      <c r="L519" s="140"/>
      <c r="M519" s="140"/>
      <c r="N519" s="140"/>
    </row>
    <row r="520" spans="5:14" ht="12.75">
      <c r="E520" s="140"/>
      <c r="F520" s="140"/>
      <c r="G520" s="140"/>
      <c r="L520" s="140"/>
      <c r="M520" s="140"/>
      <c r="N520" s="140"/>
    </row>
    <row r="521" spans="5:14" ht="12.75">
      <c r="E521" s="140"/>
      <c r="F521" s="140"/>
      <c r="G521" s="140"/>
      <c r="L521" s="140"/>
      <c r="M521" s="140"/>
      <c r="N521" s="140"/>
    </row>
    <row r="522" spans="5:14" ht="12.75">
      <c r="E522" s="140"/>
      <c r="F522" s="140"/>
      <c r="G522" s="140"/>
      <c r="L522" s="140"/>
      <c r="M522" s="140"/>
      <c r="N522" s="140"/>
    </row>
    <row r="523" spans="5:14" ht="12.75">
      <c r="E523" s="140"/>
      <c r="F523" s="140"/>
      <c r="G523" s="140"/>
      <c r="L523" s="140"/>
      <c r="M523" s="140"/>
      <c r="N523" s="140"/>
    </row>
    <row r="524" spans="5:14" ht="12.75">
      <c r="E524" s="140"/>
      <c r="F524" s="140"/>
      <c r="G524" s="140"/>
      <c r="L524" s="140"/>
      <c r="M524" s="140"/>
      <c r="N524" s="140"/>
    </row>
    <row r="525" spans="5:14" ht="12.75">
      <c r="E525" s="140"/>
      <c r="F525" s="140"/>
      <c r="G525" s="140"/>
      <c r="L525" s="140"/>
      <c r="M525" s="140"/>
      <c r="N525" s="140"/>
    </row>
    <row r="526" spans="5:14" ht="12.75">
      <c r="E526" s="140"/>
      <c r="F526" s="140"/>
      <c r="G526" s="140"/>
      <c r="L526" s="140"/>
      <c r="M526" s="140"/>
      <c r="N526" s="140"/>
    </row>
    <row r="527" spans="5:14" ht="12.75">
      <c r="E527" s="140"/>
      <c r="F527" s="140"/>
      <c r="G527" s="140"/>
      <c r="L527" s="140"/>
      <c r="M527" s="140"/>
      <c r="N527" s="140"/>
    </row>
    <row r="528" spans="5:14" ht="12.75">
      <c r="E528" s="140"/>
      <c r="F528" s="140"/>
      <c r="G528" s="140"/>
      <c r="L528" s="140"/>
      <c r="M528" s="140"/>
      <c r="N528" s="140"/>
    </row>
    <row r="529" spans="5:14" ht="12.75">
      <c r="E529" s="140"/>
      <c r="F529" s="140"/>
      <c r="G529" s="140"/>
      <c r="L529" s="140"/>
      <c r="M529" s="140"/>
      <c r="N529" s="140"/>
    </row>
    <row r="530" spans="5:14" ht="12.75">
      <c r="E530" s="140"/>
      <c r="F530" s="140"/>
      <c r="G530" s="140"/>
      <c r="L530" s="140"/>
      <c r="M530" s="140"/>
      <c r="N530" s="140"/>
    </row>
    <row r="531" spans="5:14" ht="12.75">
      <c r="E531" s="140"/>
      <c r="F531" s="140"/>
      <c r="G531" s="140"/>
      <c r="L531" s="140"/>
      <c r="M531" s="140"/>
      <c r="N531" s="140"/>
    </row>
    <row r="532" spans="5:14" ht="12.75">
      <c r="E532" s="140"/>
      <c r="F532" s="140"/>
      <c r="G532" s="140"/>
      <c r="L532" s="140"/>
      <c r="M532" s="140"/>
      <c r="N532" s="140"/>
    </row>
    <row r="533" spans="5:14" ht="12.75">
      <c r="E533" s="140"/>
      <c r="F533" s="140"/>
      <c r="G533" s="140"/>
      <c r="L533" s="140"/>
      <c r="M533" s="140"/>
      <c r="N533" s="140"/>
    </row>
    <row r="534" spans="5:14" ht="12.75">
      <c r="E534" s="140"/>
      <c r="F534" s="140"/>
      <c r="G534" s="140"/>
      <c r="L534" s="140"/>
      <c r="M534" s="140"/>
      <c r="N534" s="140"/>
    </row>
    <row r="535" spans="5:14" ht="12.75">
      <c r="E535" s="140"/>
      <c r="F535" s="140"/>
      <c r="G535" s="140"/>
      <c r="L535" s="140"/>
      <c r="M535" s="140"/>
      <c r="N535" s="140"/>
    </row>
    <row r="536" spans="5:14" ht="12.75">
      <c r="E536" s="140"/>
      <c r="F536" s="140"/>
      <c r="G536" s="140"/>
      <c r="L536" s="140"/>
      <c r="M536" s="140"/>
      <c r="N536" s="140"/>
    </row>
    <row r="537" spans="5:14" ht="12.75">
      <c r="E537" s="140"/>
      <c r="F537" s="140"/>
      <c r="G537" s="140"/>
      <c r="L537" s="140"/>
      <c r="M537" s="140"/>
      <c r="N537" s="140"/>
    </row>
    <row r="538" spans="5:14" ht="12.75">
      <c r="E538" s="140"/>
      <c r="F538" s="140"/>
      <c r="G538" s="140"/>
      <c r="L538" s="140"/>
      <c r="M538" s="140"/>
      <c r="N538" s="140"/>
    </row>
    <row r="539" spans="5:14" ht="12.75">
      <c r="E539" s="140"/>
      <c r="F539" s="140"/>
      <c r="G539" s="140"/>
      <c r="L539" s="140"/>
      <c r="M539" s="140"/>
      <c r="N539" s="140"/>
    </row>
    <row r="540" spans="5:14" ht="12.75">
      <c r="E540" s="140"/>
      <c r="F540" s="140"/>
      <c r="G540" s="140"/>
      <c r="L540" s="140"/>
      <c r="M540" s="140"/>
      <c r="N540" s="140"/>
    </row>
    <row r="541" spans="5:14" ht="12.75">
      <c r="E541" s="140"/>
      <c r="F541" s="140"/>
      <c r="G541" s="140"/>
      <c r="L541" s="140"/>
      <c r="M541" s="140"/>
      <c r="N541" s="140"/>
    </row>
    <row r="542" spans="5:14" ht="12.75">
      <c r="E542" s="140"/>
      <c r="F542" s="140"/>
      <c r="G542" s="140"/>
      <c r="L542" s="140"/>
      <c r="M542" s="140"/>
      <c r="N542" s="140"/>
    </row>
    <row r="543" spans="5:14" ht="12.75">
      <c r="E543" s="140"/>
      <c r="F543" s="140"/>
      <c r="G543" s="140"/>
      <c r="L543" s="140"/>
      <c r="M543" s="140"/>
      <c r="N543" s="140"/>
    </row>
    <row r="544" spans="5:14" ht="12.75">
      <c r="E544" s="140"/>
      <c r="F544" s="140"/>
      <c r="G544" s="140"/>
      <c r="L544" s="140"/>
      <c r="M544" s="140"/>
      <c r="N544" s="140"/>
    </row>
    <row r="545" spans="5:14" ht="12.75">
      <c r="E545" s="140"/>
      <c r="F545" s="140"/>
      <c r="G545" s="140"/>
      <c r="L545" s="140"/>
      <c r="M545" s="140"/>
      <c r="N545" s="140"/>
    </row>
    <row r="546" spans="5:14" ht="12.75">
      <c r="E546" s="140"/>
      <c r="F546" s="140"/>
      <c r="G546" s="140"/>
      <c r="L546" s="140"/>
      <c r="M546" s="140"/>
      <c r="N546" s="140"/>
    </row>
    <row r="547" spans="5:14" ht="12.75">
      <c r="E547" s="140"/>
      <c r="F547" s="140"/>
      <c r="G547" s="140"/>
      <c r="L547" s="140"/>
      <c r="M547" s="140"/>
      <c r="N547" s="140"/>
    </row>
    <row r="548" spans="5:14" ht="12.75">
      <c r="E548" s="140"/>
      <c r="F548" s="140"/>
      <c r="G548" s="140"/>
      <c r="L548" s="140"/>
      <c r="M548" s="140"/>
      <c r="N548" s="140"/>
    </row>
    <row r="549" spans="5:14" ht="12.75">
      <c r="E549" s="140"/>
      <c r="F549" s="140"/>
      <c r="G549" s="140"/>
      <c r="L549" s="140"/>
      <c r="M549" s="140"/>
      <c r="N549" s="140"/>
    </row>
    <row r="550" spans="5:14" ht="12.75">
      <c r="E550" s="140"/>
      <c r="F550" s="140"/>
      <c r="G550" s="140"/>
      <c r="L550" s="140"/>
      <c r="M550" s="140"/>
      <c r="N550" s="140"/>
    </row>
    <row r="551" spans="5:14" ht="12.75">
      <c r="E551" s="140"/>
      <c r="F551" s="140"/>
      <c r="G551" s="140"/>
      <c r="L551" s="140"/>
      <c r="M551" s="140"/>
      <c r="N551" s="140"/>
    </row>
    <row r="552" spans="5:14" ht="12.75">
      <c r="E552" s="140"/>
      <c r="F552" s="140"/>
      <c r="G552" s="140"/>
      <c r="L552" s="140"/>
      <c r="M552" s="140"/>
      <c r="N552" s="140"/>
    </row>
    <row r="553" spans="5:14" ht="12.75">
      <c r="E553" s="140"/>
      <c r="F553" s="140"/>
      <c r="G553" s="140"/>
      <c r="L553" s="140"/>
      <c r="M553" s="140"/>
      <c r="N553" s="140"/>
    </row>
    <row r="554" spans="5:14" ht="12.75">
      <c r="E554" s="140"/>
      <c r="F554" s="140"/>
      <c r="G554" s="140"/>
      <c r="L554" s="140"/>
      <c r="M554" s="140"/>
      <c r="N554" s="140"/>
    </row>
    <row r="555" spans="5:14" ht="12.75">
      <c r="E555" s="140"/>
      <c r="F555" s="140"/>
      <c r="G555" s="140"/>
      <c r="L555" s="140"/>
      <c r="M555" s="140"/>
      <c r="N555" s="140"/>
    </row>
    <row r="556" spans="5:14" ht="12.75">
      <c r="E556" s="140"/>
      <c r="F556" s="140"/>
      <c r="G556" s="140"/>
      <c r="L556" s="140"/>
      <c r="M556" s="140"/>
      <c r="N556" s="140"/>
    </row>
    <row r="557" spans="5:14" ht="12.75">
      <c r="E557" s="140"/>
      <c r="F557" s="140"/>
      <c r="G557" s="140"/>
      <c r="L557" s="140"/>
      <c r="M557" s="140"/>
      <c r="N557" s="140"/>
    </row>
    <row r="558" spans="5:14" ht="12.75">
      <c r="E558" s="140"/>
      <c r="F558" s="140"/>
      <c r="G558" s="140"/>
      <c r="L558" s="140"/>
      <c r="M558" s="140"/>
      <c r="N558" s="140"/>
    </row>
    <row r="559" spans="5:14" ht="12.75">
      <c r="E559" s="140"/>
      <c r="F559" s="140"/>
      <c r="G559" s="140"/>
      <c r="L559" s="140"/>
      <c r="M559" s="140"/>
      <c r="N559" s="140"/>
    </row>
    <row r="560" spans="5:14" ht="12.75">
      <c r="E560" s="140"/>
      <c r="F560" s="140"/>
      <c r="G560" s="140"/>
      <c r="L560" s="140"/>
      <c r="M560" s="140"/>
      <c r="N560" s="140"/>
    </row>
    <row r="561" spans="5:14" ht="12.75">
      <c r="E561" s="140"/>
      <c r="F561" s="140"/>
      <c r="G561" s="140"/>
      <c r="L561" s="140"/>
      <c r="M561" s="140"/>
      <c r="N561" s="140"/>
    </row>
    <row r="562" spans="5:14" ht="12.75">
      <c r="E562" s="140"/>
      <c r="F562" s="140"/>
      <c r="G562" s="140"/>
      <c r="L562" s="140"/>
      <c r="M562" s="140"/>
      <c r="N562" s="140"/>
    </row>
    <row r="563" spans="5:14" ht="12.75">
      <c r="E563" s="140"/>
      <c r="F563" s="140"/>
      <c r="G563" s="140"/>
      <c r="L563" s="140"/>
      <c r="M563" s="140"/>
      <c r="N563" s="140"/>
    </row>
    <row r="564" spans="5:14" ht="12.75">
      <c r="E564" s="140"/>
      <c r="F564" s="140"/>
      <c r="G564" s="140"/>
      <c r="L564" s="140"/>
      <c r="M564" s="140"/>
      <c r="N564" s="140"/>
    </row>
    <row r="565" spans="5:14" ht="12.75">
      <c r="E565" s="140"/>
      <c r="F565" s="140"/>
      <c r="G565" s="140"/>
      <c r="L565" s="140"/>
      <c r="M565" s="140"/>
      <c r="N565" s="140"/>
    </row>
    <row r="566" spans="5:14" ht="12.75">
      <c r="E566" s="140"/>
      <c r="F566" s="140"/>
      <c r="G566" s="140"/>
      <c r="L566" s="140"/>
      <c r="M566" s="140"/>
      <c r="N566" s="140"/>
    </row>
    <row r="567" spans="5:14" ht="12.75">
      <c r="E567" s="140"/>
      <c r="F567" s="140"/>
      <c r="G567" s="140"/>
      <c r="L567" s="140"/>
      <c r="M567" s="140"/>
      <c r="N567" s="140"/>
    </row>
    <row r="568" spans="5:14" ht="12.75">
      <c r="E568" s="140"/>
      <c r="F568" s="140"/>
      <c r="G568" s="140"/>
      <c r="L568" s="140"/>
      <c r="M568" s="140"/>
      <c r="N568" s="140"/>
    </row>
    <row r="569" spans="5:14" ht="12.75">
      <c r="E569" s="140"/>
      <c r="F569" s="140"/>
      <c r="G569" s="140"/>
      <c r="L569" s="140"/>
      <c r="M569" s="140"/>
      <c r="N569" s="140"/>
    </row>
    <row r="570" spans="5:14" ht="12.75">
      <c r="E570" s="140"/>
      <c r="F570" s="140"/>
      <c r="G570" s="140"/>
      <c r="L570" s="140"/>
      <c r="M570" s="140"/>
      <c r="N570" s="140"/>
    </row>
    <row r="571" spans="5:14" ht="12.75">
      <c r="E571" s="140"/>
      <c r="F571" s="140"/>
      <c r="G571" s="140"/>
      <c r="L571" s="140"/>
      <c r="M571" s="140"/>
      <c r="N571" s="140"/>
    </row>
    <row r="572" spans="5:14" ht="12.75">
      <c r="E572" s="140"/>
      <c r="F572" s="140"/>
      <c r="G572" s="140"/>
      <c r="L572" s="140"/>
      <c r="M572" s="140"/>
      <c r="N572" s="140"/>
    </row>
    <row r="573" spans="5:14" ht="12.75">
      <c r="E573" s="140"/>
      <c r="F573" s="140"/>
      <c r="G573" s="140"/>
      <c r="L573" s="140"/>
      <c r="M573" s="140"/>
      <c r="N573" s="140"/>
    </row>
    <row r="574" spans="5:14" ht="12.75">
      <c r="E574" s="140"/>
      <c r="F574" s="140"/>
      <c r="G574" s="140"/>
      <c r="L574" s="140"/>
      <c r="M574" s="140"/>
      <c r="N574" s="140"/>
    </row>
    <row r="575" spans="5:14" ht="12.75">
      <c r="E575" s="140"/>
      <c r="F575" s="140"/>
      <c r="G575" s="140"/>
      <c r="L575" s="140"/>
      <c r="M575" s="140"/>
      <c r="N575" s="140"/>
    </row>
    <row r="576" spans="5:14" ht="12.75">
      <c r="E576" s="140"/>
      <c r="F576" s="140"/>
      <c r="G576" s="140"/>
      <c r="L576" s="140"/>
      <c r="M576" s="140"/>
      <c r="N576" s="140"/>
    </row>
    <row r="577" spans="5:14" ht="12.75">
      <c r="E577" s="140"/>
      <c r="F577" s="140"/>
      <c r="G577" s="140"/>
      <c r="L577" s="140"/>
      <c r="M577" s="140"/>
      <c r="N577" s="140"/>
    </row>
    <row r="578" spans="5:14" ht="12.75">
      <c r="E578" s="140"/>
      <c r="F578" s="140"/>
      <c r="G578" s="140"/>
      <c r="L578" s="140"/>
      <c r="M578" s="140"/>
      <c r="N578" s="140"/>
    </row>
    <row r="579" spans="5:14" ht="12.75">
      <c r="E579" s="140"/>
      <c r="F579" s="140"/>
      <c r="G579" s="140"/>
      <c r="L579" s="140"/>
      <c r="M579" s="140"/>
      <c r="N579" s="140"/>
    </row>
    <row r="580" spans="5:14" ht="12.75">
      <c r="E580" s="140"/>
      <c r="F580" s="140"/>
      <c r="G580" s="140"/>
      <c r="L580" s="140"/>
      <c r="M580" s="140"/>
      <c r="N580" s="140"/>
    </row>
    <row r="581" spans="5:14" ht="12.75">
      <c r="E581" s="140"/>
      <c r="F581" s="140"/>
      <c r="G581" s="140"/>
      <c r="L581" s="140"/>
      <c r="M581" s="140"/>
      <c r="N581" s="140"/>
    </row>
    <row r="582" spans="5:14" ht="12.75">
      <c r="E582" s="140"/>
      <c r="F582" s="140"/>
      <c r="G582" s="140"/>
      <c r="L582" s="140"/>
      <c r="M582" s="140"/>
      <c r="N582" s="140"/>
    </row>
    <row r="583" spans="5:14" ht="12.75">
      <c r="E583" s="140"/>
      <c r="F583" s="140"/>
      <c r="G583" s="140"/>
      <c r="L583" s="140"/>
      <c r="M583" s="140"/>
      <c r="N583" s="140"/>
    </row>
    <row r="584" spans="5:14" ht="12.75">
      <c r="E584" s="140"/>
      <c r="F584" s="140"/>
      <c r="G584" s="140"/>
      <c r="L584" s="140"/>
      <c r="M584" s="140"/>
      <c r="N584" s="140"/>
    </row>
    <row r="585" spans="5:14" ht="12.75">
      <c r="E585" s="140"/>
      <c r="F585" s="140"/>
      <c r="G585" s="140"/>
      <c r="L585" s="140"/>
      <c r="M585" s="140"/>
      <c r="N585" s="140"/>
    </row>
    <row r="586" spans="5:14" ht="12.75">
      <c r="E586" s="140"/>
      <c r="F586" s="140"/>
      <c r="G586" s="140"/>
      <c r="L586" s="140"/>
      <c r="M586" s="140"/>
      <c r="N586" s="140"/>
    </row>
    <row r="587" spans="5:14" ht="12.75">
      <c r="E587" s="140"/>
      <c r="F587" s="140"/>
      <c r="G587" s="140"/>
      <c r="L587" s="140"/>
      <c r="M587" s="140"/>
      <c r="N587" s="140"/>
    </row>
    <row r="588" spans="5:14" ht="12.75">
      <c r="E588" s="140"/>
      <c r="F588" s="140"/>
      <c r="G588" s="140"/>
      <c r="L588" s="140"/>
      <c r="M588" s="140"/>
      <c r="N588" s="140"/>
    </row>
    <row r="589" spans="5:14" ht="12.75">
      <c r="E589" s="140"/>
      <c r="F589" s="140"/>
      <c r="G589" s="140"/>
      <c r="L589" s="140"/>
      <c r="M589" s="140"/>
      <c r="N589" s="140"/>
    </row>
    <row r="590" spans="5:14" ht="12.75">
      <c r="E590" s="140"/>
      <c r="F590" s="140"/>
      <c r="G590" s="140"/>
      <c r="L590" s="140"/>
      <c r="M590" s="140"/>
      <c r="N590" s="140"/>
    </row>
    <row r="591" spans="5:14" ht="12.75">
      <c r="E591" s="140"/>
      <c r="F591" s="140"/>
      <c r="G591" s="140"/>
      <c r="L591" s="140"/>
      <c r="M591" s="140"/>
      <c r="N591" s="140"/>
    </row>
    <row r="592" spans="5:14" ht="12.75">
      <c r="E592" s="140"/>
      <c r="F592" s="140"/>
      <c r="G592" s="140"/>
      <c r="L592" s="140"/>
      <c r="M592" s="140"/>
      <c r="N592" s="140"/>
    </row>
    <row r="593" spans="5:14" ht="12.75">
      <c r="E593" s="140"/>
      <c r="F593" s="140"/>
      <c r="G593" s="140"/>
      <c r="L593" s="140"/>
      <c r="M593" s="140"/>
      <c r="N593" s="140"/>
    </row>
    <row r="594" spans="5:14" ht="12.75">
      <c r="E594" s="140"/>
      <c r="F594" s="140"/>
      <c r="G594" s="140"/>
      <c r="L594" s="140"/>
      <c r="M594" s="140"/>
      <c r="N594" s="140"/>
    </row>
    <row r="595" spans="5:14" ht="12.75">
      <c r="E595" s="140"/>
      <c r="F595" s="140"/>
      <c r="G595" s="140"/>
      <c r="L595" s="140"/>
      <c r="M595" s="140"/>
      <c r="N595" s="140"/>
    </row>
    <row r="596" spans="5:14" ht="12.75">
      <c r="E596" s="140"/>
      <c r="F596" s="140"/>
      <c r="G596" s="140"/>
      <c r="L596" s="140"/>
      <c r="M596" s="140"/>
      <c r="N596" s="140"/>
    </row>
    <row r="597" spans="5:14" ht="12.75">
      <c r="E597" s="140"/>
      <c r="F597" s="140"/>
      <c r="G597" s="140"/>
      <c r="L597" s="140"/>
      <c r="M597" s="140"/>
      <c r="N597" s="140"/>
    </row>
    <row r="598" spans="5:14" ht="12.75">
      <c r="E598" s="140"/>
      <c r="F598" s="140"/>
      <c r="G598" s="140"/>
      <c r="L598" s="140"/>
      <c r="M598" s="140"/>
      <c r="N598" s="140"/>
    </row>
    <row r="599" spans="5:14" ht="12.75">
      <c r="E599" s="140"/>
      <c r="F599" s="140"/>
      <c r="G599" s="140"/>
      <c r="L599" s="140"/>
      <c r="M599" s="140"/>
      <c r="N599" s="140"/>
    </row>
    <row r="600" spans="5:14" ht="12.75">
      <c r="E600" s="140"/>
      <c r="F600" s="140"/>
      <c r="G600" s="140"/>
      <c r="L600" s="140"/>
      <c r="M600" s="140"/>
      <c r="N600" s="140"/>
    </row>
    <row r="601" spans="5:14" ht="12.75">
      <c r="E601" s="140"/>
      <c r="F601" s="140"/>
      <c r="G601" s="140"/>
      <c r="L601" s="140"/>
      <c r="M601" s="140"/>
      <c r="N601" s="140"/>
    </row>
    <row r="602" spans="5:14" ht="12.75">
      <c r="E602" s="140"/>
      <c r="F602" s="140"/>
      <c r="G602" s="140"/>
      <c r="L602" s="140"/>
      <c r="M602" s="140"/>
      <c r="N602" s="140"/>
    </row>
    <row r="603" spans="5:14" ht="12.75">
      <c r="E603" s="140"/>
      <c r="F603" s="140"/>
      <c r="G603" s="140"/>
      <c r="L603" s="140"/>
      <c r="M603" s="140"/>
      <c r="N603" s="140"/>
    </row>
    <row r="604" spans="5:14" ht="12.75">
      <c r="E604" s="140"/>
      <c r="F604" s="140"/>
      <c r="G604" s="140"/>
      <c r="L604" s="140"/>
      <c r="M604" s="140"/>
      <c r="N604" s="140"/>
    </row>
    <row r="605" spans="5:14" ht="12.75">
      <c r="E605" s="140"/>
      <c r="F605" s="140"/>
      <c r="G605" s="140"/>
      <c r="L605" s="140"/>
      <c r="M605" s="140"/>
      <c r="N605" s="140"/>
    </row>
    <row r="606" spans="5:14" ht="12.75">
      <c r="E606" s="140"/>
      <c r="F606" s="140"/>
      <c r="G606" s="140"/>
      <c r="L606" s="140"/>
      <c r="M606" s="140"/>
      <c r="N606" s="140"/>
    </row>
    <row r="607" spans="5:14" ht="12.75">
      <c r="E607" s="140"/>
      <c r="F607" s="140"/>
      <c r="G607" s="140"/>
      <c r="L607" s="140"/>
      <c r="M607" s="140"/>
      <c r="N607" s="140"/>
    </row>
    <row r="608" spans="5:14" ht="12.75">
      <c r="E608" s="140"/>
      <c r="F608" s="140"/>
      <c r="G608" s="140"/>
      <c r="L608" s="140"/>
      <c r="M608" s="140"/>
      <c r="N608" s="140"/>
    </row>
    <row r="609" spans="5:14" ht="12.75">
      <c r="E609" s="140"/>
      <c r="F609" s="140"/>
      <c r="G609" s="140"/>
      <c r="L609" s="140"/>
      <c r="M609" s="140"/>
      <c r="N609" s="140"/>
    </row>
    <row r="610" spans="5:14" ht="12.75">
      <c r="E610" s="140"/>
      <c r="F610" s="140"/>
      <c r="G610" s="140"/>
      <c r="L610" s="140"/>
      <c r="M610" s="140"/>
      <c r="N610" s="140"/>
    </row>
    <row r="611" spans="5:14" ht="12.75">
      <c r="E611" s="140"/>
      <c r="F611" s="140"/>
      <c r="G611" s="140"/>
      <c r="L611" s="140"/>
      <c r="M611" s="140"/>
      <c r="N611" s="140"/>
    </row>
    <row r="612" spans="5:14" ht="12.75">
      <c r="E612" s="140"/>
      <c r="F612" s="140"/>
      <c r="G612" s="140"/>
      <c r="L612" s="140"/>
      <c r="M612" s="140"/>
      <c r="N612" s="140"/>
    </row>
    <row r="613" spans="5:14" ht="12.75">
      <c r="E613" s="140"/>
      <c r="F613" s="140"/>
      <c r="G613" s="140"/>
      <c r="L613" s="140"/>
      <c r="M613" s="140"/>
      <c r="N613" s="140"/>
    </row>
    <row r="614" spans="5:14" ht="12.75">
      <c r="E614" s="140"/>
      <c r="F614" s="140"/>
      <c r="G614" s="140"/>
      <c r="L614" s="140"/>
      <c r="M614" s="140"/>
      <c r="N614" s="140"/>
    </row>
    <row r="615" spans="5:14" ht="12.75">
      <c r="E615" s="140"/>
      <c r="F615" s="140"/>
      <c r="G615" s="140"/>
      <c r="L615" s="140"/>
      <c r="M615" s="140"/>
      <c r="N615" s="140"/>
    </row>
    <row r="616" spans="5:14" ht="12.75">
      <c r="E616" s="140"/>
      <c r="F616" s="140"/>
      <c r="G616" s="140"/>
      <c r="L616" s="140"/>
      <c r="M616" s="140"/>
      <c r="N616" s="140"/>
    </row>
    <row r="617" spans="5:14" ht="12.75">
      <c r="E617" s="140"/>
      <c r="F617" s="140"/>
      <c r="G617" s="140"/>
      <c r="L617" s="140"/>
      <c r="M617" s="140"/>
      <c r="N617" s="140"/>
    </row>
    <row r="618" spans="5:14" ht="12.75">
      <c r="E618" s="140"/>
      <c r="F618" s="140"/>
      <c r="G618" s="140"/>
      <c r="L618" s="140"/>
      <c r="M618" s="140"/>
      <c r="N618" s="140"/>
    </row>
    <row r="619" spans="5:14" ht="12.75">
      <c r="E619" s="140"/>
      <c r="F619" s="140"/>
      <c r="G619" s="140"/>
      <c r="L619" s="140"/>
      <c r="M619" s="140"/>
      <c r="N619" s="140"/>
    </row>
    <row r="620" spans="5:14" ht="12.75">
      <c r="E620" s="140"/>
      <c r="F620" s="140"/>
      <c r="G620" s="140"/>
      <c r="L620" s="140"/>
      <c r="M620" s="140"/>
      <c r="N620" s="140"/>
    </row>
    <row r="621" spans="5:14" ht="12.75">
      <c r="E621" s="140"/>
      <c r="F621" s="140"/>
      <c r="G621" s="140"/>
      <c r="L621" s="140"/>
      <c r="M621" s="140"/>
      <c r="N621" s="140"/>
    </row>
    <row r="622" spans="5:14" ht="12.75">
      <c r="E622" s="140"/>
      <c r="F622" s="140"/>
      <c r="G622" s="140"/>
      <c r="L622" s="140"/>
      <c r="M622" s="140"/>
      <c r="N622" s="140"/>
    </row>
    <row r="623" spans="5:14" ht="12.75">
      <c r="E623" s="140"/>
      <c r="F623" s="140"/>
      <c r="G623" s="140"/>
      <c r="L623" s="140"/>
      <c r="M623" s="140"/>
      <c r="N623" s="140"/>
    </row>
  </sheetData>
  <printOptions horizontalCentered="1"/>
  <pageMargins left="0.5" right="0.5" top="0.75" bottom="0.5" header="0.5" footer="0.5"/>
  <pageSetup horizontalDpi="600" verticalDpi="600" orientation="landscape" scale="70" r:id="rId1"/>
  <rowBreaks count="1" manualBreakCount="1">
    <brk id="230" max="255" man="1"/>
  </rowBreaks>
</worksheet>
</file>

<file path=xl/worksheets/sheet6.xml><?xml version="1.0" encoding="utf-8"?>
<worksheet xmlns="http://schemas.openxmlformats.org/spreadsheetml/2006/main" xmlns:r="http://schemas.openxmlformats.org/officeDocument/2006/relationships">
  <dimension ref="A1:L128"/>
  <sheetViews>
    <sheetView workbookViewId="0" topLeftCell="B2">
      <selection activeCell="B5" sqref="B5"/>
    </sheetView>
  </sheetViews>
  <sheetFormatPr defaultColWidth="9.140625" defaultRowHeight="12.75" outlineLevelRow="1"/>
  <cols>
    <col min="1" max="1" width="3.421875" style="2" hidden="1" customWidth="1"/>
    <col min="2" max="2" width="3.421875" style="142" customWidth="1"/>
    <col min="3" max="3" width="92.8515625" style="142" customWidth="1"/>
    <col min="4" max="5" width="19.421875" style="142" customWidth="1"/>
    <col min="6" max="7" width="19.421875" style="142" hidden="1" customWidth="1"/>
    <col min="8" max="8" width="19.421875" style="140" customWidth="1"/>
    <col min="9" max="9" width="17.57421875" style="140" customWidth="1"/>
    <col min="10" max="10" width="0" style="2" hidden="1" customWidth="1"/>
    <col min="11" max="16384" width="9.140625" style="241" customWidth="1"/>
  </cols>
  <sheetData>
    <row r="1" spans="1:9" ht="110.25" customHeight="1" hidden="1">
      <c r="A1" s="213" t="s">
        <v>7</v>
      </c>
      <c r="B1" s="142" t="s">
        <v>353</v>
      </c>
      <c r="C1" s="142" t="s">
        <v>354</v>
      </c>
      <c r="D1" s="142" t="s">
        <v>353</v>
      </c>
      <c r="E1" s="142" t="s">
        <v>353</v>
      </c>
      <c r="H1" s="140" t="s">
        <v>458</v>
      </c>
      <c r="I1" s="140" t="s">
        <v>355</v>
      </c>
    </row>
    <row r="2" spans="1:12" ht="15.75" customHeight="1">
      <c r="A2" s="94"/>
      <c r="B2" s="5" t="s">
        <v>356</v>
      </c>
      <c r="C2" s="50"/>
      <c r="D2" s="50"/>
      <c r="E2" s="50"/>
      <c r="F2" s="50"/>
      <c r="G2" s="50"/>
      <c r="H2" s="50"/>
      <c r="I2" s="205"/>
      <c r="J2" s="10"/>
      <c r="L2" s="192"/>
    </row>
    <row r="3" spans="1:10" ht="15.75" customHeight="1">
      <c r="A3" s="94"/>
      <c r="B3" s="11" t="s">
        <v>8</v>
      </c>
      <c r="C3" s="51"/>
      <c r="D3" s="51"/>
      <c r="E3" s="51"/>
      <c r="F3" s="51"/>
      <c r="G3" s="51"/>
      <c r="H3" s="51"/>
      <c r="I3" s="152"/>
      <c r="J3" s="10"/>
    </row>
    <row r="4" spans="1:10" ht="15.75" customHeight="1">
      <c r="A4" s="98"/>
      <c r="B4" s="154" t="s">
        <v>177</v>
      </c>
      <c r="C4" s="242"/>
      <c r="D4" s="242"/>
      <c r="E4" s="242"/>
      <c r="F4" s="242"/>
      <c r="G4" s="242"/>
      <c r="H4" s="242"/>
      <c r="I4" s="243"/>
      <c r="J4" s="2" t="s">
        <v>470</v>
      </c>
    </row>
    <row r="5" spans="1:10" ht="12.75" customHeight="1">
      <c r="A5" s="94"/>
      <c r="B5" s="207"/>
      <c r="C5" s="208"/>
      <c r="D5" s="151"/>
      <c r="E5" s="208"/>
      <c r="F5" s="208"/>
      <c r="G5" s="208"/>
      <c r="H5" s="208"/>
      <c r="I5" s="244"/>
      <c r="J5" s="10"/>
    </row>
    <row r="6" spans="2:9" ht="12.75" customHeight="1">
      <c r="B6" s="171"/>
      <c r="C6" s="63"/>
      <c r="D6" s="63"/>
      <c r="E6" s="245" t="s">
        <v>478</v>
      </c>
      <c r="F6" s="246"/>
      <c r="G6" s="246"/>
      <c r="H6" s="246"/>
      <c r="I6" s="119" t="s">
        <v>474</v>
      </c>
    </row>
    <row r="7" spans="2:9" ht="12.75" customHeight="1">
      <c r="B7" s="173"/>
      <c r="C7" s="246"/>
      <c r="D7" s="246"/>
      <c r="E7" s="247" t="s">
        <v>399</v>
      </c>
      <c r="F7" s="211" t="s">
        <v>9</v>
      </c>
      <c r="G7" s="211" t="s">
        <v>10</v>
      </c>
      <c r="H7" s="211" t="s">
        <v>472</v>
      </c>
      <c r="I7" s="119" t="s">
        <v>477</v>
      </c>
    </row>
    <row r="8" spans="2:9" ht="12.75" customHeight="1">
      <c r="B8" s="176"/>
      <c r="C8" s="177"/>
      <c r="D8" s="178"/>
      <c r="E8" s="162"/>
      <c r="F8" s="162"/>
      <c r="G8" s="162"/>
      <c r="H8" s="162"/>
      <c r="I8" s="179"/>
    </row>
    <row r="9" spans="2:9" ht="12.75" customHeight="1">
      <c r="B9" s="64" t="s">
        <v>408</v>
      </c>
      <c r="C9" s="80"/>
      <c r="D9" s="65"/>
      <c r="E9" s="159"/>
      <c r="F9" s="159"/>
      <c r="G9" s="159"/>
      <c r="H9" s="159"/>
      <c r="I9" s="159"/>
    </row>
    <row r="10" spans="1:10" s="87" customFormat="1" ht="12.75" customHeight="1">
      <c r="A10" s="69" t="s">
        <v>353</v>
      </c>
      <c r="B10" s="182"/>
      <c r="C10" s="181" t="s">
        <v>409</v>
      </c>
      <c r="D10" s="183"/>
      <c r="E10" s="159" t="s">
        <v>353</v>
      </c>
      <c r="F10" s="159"/>
      <c r="G10" s="159"/>
      <c r="H10" s="159"/>
      <c r="I10" s="159"/>
      <c r="J10" s="69"/>
    </row>
    <row r="11" spans="1:10" s="87" customFormat="1" ht="12.75" customHeight="1">
      <c r="A11" s="69" t="s">
        <v>11</v>
      </c>
      <c r="B11" s="182"/>
      <c r="C11" s="181" t="s">
        <v>12</v>
      </c>
      <c r="D11" s="183"/>
      <c r="E11" s="184">
        <v>0</v>
      </c>
      <c r="F11" s="184"/>
      <c r="G11" s="184"/>
      <c r="H11" s="184">
        <v>0</v>
      </c>
      <c r="I11" s="184">
        <f aca="true" t="shared" si="0" ref="I11:I18">E11+H11</f>
        <v>0</v>
      </c>
      <c r="J11" s="69"/>
    </row>
    <row r="12" spans="1:10" s="87" customFormat="1" ht="12.75" customHeight="1">
      <c r="A12" s="69" t="s">
        <v>13</v>
      </c>
      <c r="B12" s="182"/>
      <c r="C12" s="181" t="s">
        <v>14</v>
      </c>
      <c r="D12" s="183"/>
      <c r="E12" s="185">
        <v>0</v>
      </c>
      <c r="F12" s="185"/>
      <c r="G12" s="185"/>
      <c r="H12" s="185">
        <v>0</v>
      </c>
      <c r="I12" s="185">
        <f t="shared" si="0"/>
        <v>0</v>
      </c>
      <c r="J12" s="69"/>
    </row>
    <row r="13" spans="1:10" s="87" customFormat="1" ht="12.75" customHeight="1">
      <c r="A13" s="69" t="s">
        <v>15</v>
      </c>
      <c r="B13" s="182"/>
      <c r="C13" s="181" t="s">
        <v>16</v>
      </c>
      <c r="D13" s="183"/>
      <c r="E13" s="185">
        <v>0</v>
      </c>
      <c r="F13" s="185"/>
      <c r="G13" s="185"/>
      <c r="H13" s="185">
        <v>0</v>
      </c>
      <c r="I13" s="185">
        <f t="shared" si="0"/>
        <v>0</v>
      </c>
      <c r="J13" s="69"/>
    </row>
    <row r="14" spans="1:10" s="87" customFormat="1" ht="12.75" customHeight="1">
      <c r="A14" s="69" t="s">
        <v>17</v>
      </c>
      <c r="B14" s="182"/>
      <c r="C14" s="181" t="s">
        <v>18</v>
      </c>
      <c r="D14" s="183"/>
      <c r="E14" s="185">
        <v>0</v>
      </c>
      <c r="F14" s="185"/>
      <c r="G14" s="185"/>
      <c r="H14" s="185">
        <v>0</v>
      </c>
      <c r="I14" s="185">
        <f t="shared" si="0"/>
        <v>0</v>
      </c>
      <c r="J14" s="69"/>
    </row>
    <row r="15" spans="1:10" s="87" customFormat="1" ht="12.75" customHeight="1">
      <c r="A15" s="69" t="s">
        <v>19</v>
      </c>
      <c r="B15" s="182"/>
      <c r="C15" s="181" t="s">
        <v>20</v>
      </c>
      <c r="D15" s="183"/>
      <c r="E15" s="185">
        <v>0</v>
      </c>
      <c r="F15" s="185"/>
      <c r="G15" s="185"/>
      <c r="H15" s="185">
        <v>0</v>
      </c>
      <c r="I15" s="185">
        <f t="shared" si="0"/>
        <v>0</v>
      </c>
      <c r="J15" s="69"/>
    </row>
    <row r="16" spans="1:10" s="87" customFormat="1" ht="12.75" customHeight="1">
      <c r="A16" s="69" t="s">
        <v>21</v>
      </c>
      <c r="B16" s="182"/>
      <c r="C16" s="181" t="s">
        <v>22</v>
      </c>
      <c r="D16" s="183"/>
      <c r="E16" s="185">
        <v>0</v>
      </c>
      <c r="F16" s="185"/>
      <c r="G16" s="185"/>
      <c r="H16" s="185">
        <v>0</v>
      </c>
      <c r="I16" s="185">
        <f t="shared" si="0"/>
        <v>0</v>
      </c>
      <c r="J16" s="69"/>
    </row>
    <row r="17" spans="1:10" s="87" customFormat="1" ht="12.75" customHeight="1">
      <c r="A17" s="69" t="s">
        <v>23</v>
      </c>
      <c r="B17" s="182"/>
      <c r="C17" s="181" t="s">
        <v>410</v>
      </c>
      <c r="D17" s="183"/>
      <c r="E17" s="185">
        <v>7750</v>
      </c>
      <c r="F17" s="185"/>
      <c r="G17" s="185"/>
      <c r="H17" s="185">
        <v>0</v>
      </c>
      <c r="I17" s="185">
        <f t="shared" si="0"/>
        <v>7750</v>
      </c>
      <c r="J17" s="69"/>
    </row>
    <row r="18" spans="1:10" s="137" customFormat="1" ht="12.75" customHeight="1">
      <c r="A18" s="22"/>
      <c r="B18" s="187"/>
      <c r="C18" s="81" t="s">
        <v>24</v>
      </c>
      <c r="D18" s="188"/>
      <c r="E18" s="189">
        <f>E11+E12+E13+E14+E15+E16-E17</f>
        <v>-7750</v>
      </c>
      <c r="F18" s="189"/>
      <c r="G18" s="189"/>
      <c r="H18" s="189">
        <f>H11+H12+H13+H14+H15+H16-H17</f>
        <v>0</v>
      </c>
      <c r="I18" s="189">
        <f t="shared" si="0"/>
        <v>-7750</v>
      </c>
      <c r="J18" s="22"/>
    </row>
    <row r="19" spans="1:10" s="87" customFormat="1" ht="12.75" customHeight="1">
      <c r="A19" s="2"/>
      <c r="B19" s="182"/>
      <c r="C19" s="181"/>
      <c r="D19" s="183"/>
      <c r="E19" s="185"/>
      <c r="F19" s="185"/>
      <c r="G19" s="185"/>
      <c r="H19" s="185"/>
      <c r="I19" s="185"/>
      <c r="J19" s="2"/>
    </row>
    <row r="20" spans="1:10" s="87" customFormat="1" ht="12.75" customHeight="1">
      <c r="A20" s="69" t="s">
        <v>353</v>
      </c>
      <c r="B20" s="182"/>
      <c r="C20" s="181" t="s">
        <v>412</v>
      </c>
      <c r="D20" s="183"/>
      <c r="E20" s="185" t="s">
        <v>353</v>
      </c>
      <c r="F20" s="185"/>
      <c r="G20" s="185"/>
      <c r="H20" s="185"/>
      <c r="I20" s="185"/>
      <c r="J20" s="69"/>
    </row>
    <row r="21" spans="1:10" s="87" customFormat="1" ht="12.75" customHeight="1">
      <c r="A21" s="69"/>
      <c r="B21" s="182"/>
      <c r="C21" s="181" t="s">
        <v>25</v>
      </c>
      <c r="D21" s="183"/>
      <c r="E21" s="185"/>
      <c r="F21" s="185"/>
      <c r="G21" s="185"/>
      <c r="H21" s="185"/>
      <c r="I21" s="185"/>
      <c r="J21" s="69"/>
    </row>
    <row r="22" spans="1:10" s="87" customFormat="1" ht="12.75" customHeight="1">
      <c r="A22" s="69" t="s">
        <v>353</v>
      </c>
      <c r="B22" s="182"/>
      <c r="C22" s="181" t="s">
        <v>26</v>
      </c>
      <c r="D22" s="183"/>
      <c r="E22" s="185">
        <v>0</v>
      </c>
      <c r="F22" s="185">
        <v>0</v>
      </c>
      <c r="G22" s="185">
        <v>0</v>
      </c>
      <c r="H22" s="185">
        <f aca="true" t="shared" si="1" ref="H22:H32">F22+G22</f>
        <v>0</v>
      </c>
      <c r="I22" s="185">
        <f>H22</f>
        <v>0</v>
      </c>
      <c r="J22" s="69"/>
    </row>
    <row r="23" spans="1:10" s="87" customFormat="1" ht="12.75" customHeight="1">
      <c r="A23" s="69" t="s">
        <v>353</v>
      </c>
      <c r="B23" s="182"/>
      <c r="C23" s="181" t="s">
        <v>27</v>
      </c>
      <c r="D23" s="183"/>
      <c r="E23" s="185">
        <v>0</v>
      </c>
      <c r="F23" s="185">
        <v>0</v>
      </c>
      <c r="G23" s="185">
        <v>0</v>
      </c>
      <c r="H23" s="185">
        <f t="shared" si="1"/>
        <v>0</v>
      </c>
      <c r="I23" s="185">
        <f aca="true" t="shared" si="2" ref="I23:I38">H23</f>
        <v>0</v>
      </c>
      <c r="J23" s="69"/>
    </row>
    <row r="24" spans="1:10" s="87" customFormat="1" ht="12.75" customHeight="1">
      <c r="A24" s="69" t="s">
        <v>353</v>
      </c>
      <c r="B24" s="182"/>
      <c r="C24" s="181" t="s">
        <v>28</v>
      </c>
      <c r="D24" s="183"/>
      <c r="E24" s="185">
        <v>0</v>
      </c>
      <c r="F24" s="185">
        <v>0</v>
      </c>
      <c r="G24" s="185">
        <v>0</v>
      </c>
      <c r="H24" s="185">
        <f t="shared" si="1"/>
        <v>0</v>
      </c>
      <c r="I24" s="185">
        <f t="shared" si="2"/>
        <v>0</v>
      </c>
      <c r="J24" s="69"/>
    </row>
    <row r="25" spans="1:10" s="87" customFormat="1" ht="12.75" customHeight="1">
      <c r="A25" s="69" t="s">
        <v>353</v>
      </c>
      <c r="B25" s="182"/>
      <c r="C25" s="181" t="s">
        <v>29</v>
      </c>
      <c r="D25" s="183"/>
      <c r="E25" s="185">
        <v>0</v>
      </c>
      <c r="F25" s="185">
        <v>0</v>
      </c>
      <c r="G25" s="185">
        <v>0</v>
      </c>
      <c r="H25" s="185">
        <f t="shared" si="1"/>
        <v>0</v>
      </c>
      <c r="I25" s="185">
        <f t="shared" si="2"/>
        <v>0</v>
      </c>
      <c r="J25" s="69"/>
    </row>
    <row r="26" spans="1:10" s="87" customFormat="1" ht="12.75" customHeight="1">
      <c r="A26" s="69" t="s">
        <v>353</v>
      </c>
      <c r="B26" s="182"/>
      <c r="C26" s="181" t="s">
        <v>30</v>
      </c>
      <c r="D26" s="183"/>
      <c r="E26" s="185">
        <v>0</v>
      </c>
      <c r="F26" s="185">
        <v>0</v>
      </c>
      <c r="G26" s="185">
        <v>0</v>
      </c>
      <c r="H26" s="185">
        <f t="shared" si="1"/>
        <v>0</v>
      </c>
      <c r="I26" s="185">
        <f t="shared" si="2"/>
        <v>0</v>
      </c>
      <c r="J26" s="69"/>
    </row>
    <row r="27" spans="1:10" s="87" customFormat="1" ht="12.75" customHeight="1">
      <c r="A27" s="69" t="s">
        <v>353</v>
      </c>
      <c r="B27" s="182"/>
      <c r="C27" s="181" t="s">
        <v>31</v>
      </c>
      <c r="D27" s="183"/>
      <c r="E27" s="185">
        <v>0</v>
      </c>
      <c r="F27" s="185">
        <v>0</v>
      </c>
      <c r="G27" s="185">
        <v>0</v>
      </c>
      <c r="H27" s="185">
        <f t="shared" si="1"/>
        <v>0</v>
      </c>
      <c r="I27" s="185">
        <f t="shared" si="2"/>
        <v>0</v>
      </c>
      <c r="J27" s="69"/>
    </row>
    <row r="28" spans="1:10" s="87" customFormat="1" ht="12.75" customHeight="1">
      <c r="A28" s="69" t="s">
        <v>353</v>
      </c>
      <c r="B28" s="182"/>
      <c r="C28" s="181" t="s">
        <v>32</v>
      </c>
      <c r="D28" s="183"/>
      <c r="E28" s="185">
        <v>0</v>
      </c>
      <c r="F28" s="185">
        <v>0</v>
      </c>
      <c r="G28" s="185">
        <v>0</v>
      </c>
      <c r="H28" s="185">
        <f t="shared" si="1"/>
        <v>0</v>
      </c>
      <c r="I28" s="185">
        <f t="shared" si="2"/>
        <v>0</v>
      </c>
      <c r="J28" s="69"/>
    </row>
    <row r="29" spans="1:10" s="87" customFormat="1" ht="12.75" customHeight="1">
      <c r="A29" s="69" t="s">
        <v>353</v>
      </c>
      <c r="B29" s="182"/>
      <c r="C29" s="181" t="s">
        <v>33</v>
      </c>
      <c r="D29" s="183"/>
      <c r="E29" s="185">
        <v>0</v>
      </c>
      <c r="F29" s="185">
        <v>0</v>
      </c>
      <c r="G29" s="185">
        <v>0</v>
      </c>
      <c r="H29" s="185">
        <f t="shared" si="1"/>
        <v>0</v>
      </c>
      <c r="I29" s="185">
        <f t="shared" si="2"/>
        <v>0</v>
      </c>
      <c r="J29" s="69"/>
    </row>
    <row r="30" spans="1:10" s="87" customFormat="1" ht="12.75" customHeight="1">
      <c r="A30" s="69" t="s">
        <v>353</v>
      </c>
      <c r="B30" s="182"/>
      <c r="C30" s="181" t="s">
        <v>34</v>
      </c>
      <c r="D30" s="183"/>
      <c r="E30" s="185">
        <v>0</v>
      </c>
      <c r="F30" s="185">
        <v>0</v>
      </c>
      <c r="G30" s="185">
        <v>0</v>
      </c>
      <c r="H30" s="185">
        <f t="shared" si="1"/>
        <v>0</v>
      </c>
      <c r="I30" s="185">
        <f t="shared" si="2"/>
        <v>0</v>
      </c>
      <c r="J30" s="69"/>
    </row>
    <row r="31" spans="1:10" s="87" customFormat="1" ht="12.75" customHeight="1">
      <c r="A31" s="69" t="s">
        <v>353</v>
      </c>
      <c r="B31" s="182"/>
      <c r="C31" s="181" t="s">
        <v>35</v>
      </c>
      <c r="D31" s="183"/>
      <c r="E31" s="185">
        <v>0</v>
      </c>
      <c r="F31" s="185">
        <v>0</v>
      </c>
      <c r="G31" s="185">
        <v>0</v>
      </c>
      <c r="H31" s="185">
        <f t="shared" si="1"/>
        <v>0</v>
      </c>
      <c r="I31" s="185">
        <f t="shared" si="2"/>
        <v>0</v>
      </c>
      <c r="J31" s="69"/>
    </row>
    <row r="32" spans="1:10" s="87" customFormat="1" ht="12.75" customHeight="1">
      <c r="A32" s="69" t="s">
        <v>353</v>
      </c>
      <c r="B32" s="182"/>
      <c r="C32" s="181" t="s">
        <v>36</v>
      </c>
      <c r="D32" s="183"/>
      <c r="E32" s="185">
        <v>0</v>
      </c>
      <c r="F32" s="185">
        <v>0</v>
      </c>
      <c r="G32" s="185">
        <v>0</v>
      </c>
      <c r="H32" s="185">
        <f t="shared" si="1"/>
        <v>0</v>
      </c>
      <c r="I32" s="185">
        <f t="shared" si="2"/>
        <v>0</v>
      </c>
      <c r="J32" s="69"/>
    </row>
    <row r="33" spans="1:10" s="87" customFormat="1" ht="12.75" customHeight="1">
      <c r="A33" s="69" t="s">
        <v>353</v>
      </c>
      <c r="B33" s="182"/>
      <c r="C33" s="181" t="s">
        <v>37</v>
      </c>
      <c r="D33" s="183"/>
      <c r="E33" s="185">
        <v>0</v>
      </c>
      <c r="F33" s="185">
        <v>0</v>
      </c>
      <c r="G33" s="185">
        <v>0</v>
      </c>
      <c r="H33" s="185">
        <f>F33+G33</f>
        <v>0</v>
      </c>
      <c r="I33" s="185">
        <f t="shared" si="2"/>
        <v>0</v>
      </c>
      <c r="J33" s="69"/>
    </row>
    <row r="34" spans="1:10" s="87" customFormat="1" ht="12.75" customHeight="1">
      <c r="A34" s="69" t="s">
        <v>353</v>
      </c>
      <c r="B34" s="182"/>
      <c r="C34" s="181" t="s">
        <v>38</v>
      </c>
      <c r="D34" s="183"/>
      <c r="E34" s="185">
        <v>0</v>
      </c>
      <c r="F34" s="185">
        <v>0</v>
      </c>
      <c r="G34" s="185">
        <v>0</v>
      </c>
      <c r="H34" s="185">
        <f>F34+G34</f>
        <v>0</v>
      </c>
      <c r="I34" s="185">
        <f t="shared" si="2"/>
        <v>0</v>
      </c>
      <c r="J34" s="69"/>
    </row>
    <row r="35" spans="1:10" s="87" customFormat="1" ht="12.75" customHeight="1">
      <c r="A35" s="69" t="s">
        <v>353</v>
      </c>
      <c r="B35" s="182"/>
      <c r="C35" s="181" t="s">
        <v>39</v>
      </c>
      <c r="D35" s="183"/>
      <c r="E35" s="185">
        <v>0</v>
      </c>
      <c r="F35" s="185">
        <v>582746</v>
      </c>
      <c r="G35" s="185">
        <v>168182.2</v>
      </c>
      <c r="H35" s="185">
        <f>F35+G35</f>
        <v>750928.2</v>
      </c>
      <c r="I35" s="185">
        <f t="shared" si="2"/>
        <v>750928.2</v>
      </c>
      <c r="J35" s="69"/>
    </row>
    <row r="36" spans="1:10" s="87" customFormat="1" ht="12.75" customHeight="1">
      <c r="A36" s="69" t="s">
        <v>353</v>
      </c>
      <c r="B36" s="182"/>
      <c r="C36" s="181" t="s">
        <v>40</v>
      </c>
      <c r="D36" s="183"/>
      <c r="E36" s="185">
        <v>0</v>
      </c>
      <c r="F36" s="185">
        <v>0</v>
      </c>
      <c r="G36" s="185">
        <v>0</v>
      </c>
      <c r="H36" s="185">
        <f>F36+G36</f>
        <v>0</v>
      </c>
      <c r="I36" s="185">
        <f t="shared" si="2"/>
        <v>0</v>
      </c>
      <c r="J36" s="69"/>
    </row>
    <row r="37" spans="1:10" s="87" customFormat="1" ht="12.75" customHeight="1">
      <c r="A37" s="69" t="s">
        <v>353</v>
      </c>
      <c r="B37" s="182"/>
      <c r="C37" s="181" t="s">
        <v>41</v>
      </c>
      <c r="D37" s="183"/>
      <c r="E37" s="185">
        <v>0</v>
      </c>
      <c r="F37" s="185">
        <v>0</v>
      </c>
      <c r="G37" s="185">
        <v>0</v>
      </c>
      <c r="H37" s="185">
        <f>F37+G37</f>
        <v>0</v>
      </c>
      <c r="I37" s="185">
        <f t="shared" si="2"/>
        <v>0</v>
      </c>
      <c r="J37" s="69"/>
    </row>
    <row r="38" spans="1:10" s="137" customFormat="1" ht="12.75" customHeight="1">
      <c r="A38" s="76"/>
      <c r="B38" s="187"/>
      <c r="C38" s="81" t="s">
        <v>42</v>
      </c>
      <c r="D38" s="188"/>
      <c r="E38" s="189">
        <v>0</v>
      </c>
      <c r="F38" s="189">
        <f>F22+F23+F24+F25+F26+F27+F28+F29+F30+F31+F32+F33+F34+F35+F36+F37</f>
        <v>582746</v>
      </c>
      <c r="G38" s="189">
        <f>G22+G23+G24+G25+G26+G27+G28+G29+G30+G31+G32+G33+G34+G35+G36+G37</f>
        <v>168182.2</v>
      </c>
      <c r="H38" s="189">
        <f>H22+H23+H24+H25+H26+H27+H28+H29+H30+H31+H32+H33+H34+H35+H36+H37</f>
        <v>750928.2</v>
      </c>
      <c r="I38" s="189">
        <f t="shared" si="2"/>
        <v>750928.2</v>
      </c>
      <c r="J38" s="76"/>
    </row>
    <row r="39" spans="1:10" s="87" customFormat="1" ht="12.75" customHeight="1">
      <c r="A39" s="69"/>
      <c r="B39" s="182"/>
      <c r="C39" s="181"/>
      <c r="D39" s="183"/>
      <c r="E39" s="185"/>
      <c r="F39" s="185"/>
      <c r="G39" s="185"/>
      <c r="H39" s="185"/>
      <c r="I39" s="185"/>
      <c r="J39" s="69"/>
    </row>
    <row r="40" spans="1:9" ht="76.5" hidden="1" outlineLevel="1">
      <c r="A40" s="213" t="s">
        <v>43</v>
      </c>
      <c r="C40" s="142" t="s">
        <v>44</v>
      </c>
      <c r="E40" s="190"/>
      <c r="F40" s="190"/>
      <c r="G40" s="190"/>
      <c r="H40" s="191">
        <v>4397122.18</v>
      </c>
      <c r="I40" s="191">
        <f aca="true" t="shared" si="3" ref="I40:I45">E40+H40</f>
        <v>4397122.18</v>
      </c>
    </row>
    <row r="41" spans="1:10" s="87" customFormat="1" ht="12.75" customHeight="1" collapsed="1">
      <c r="A41" s="69" t="s">
        <v>45</v>
      </c>
      <c r="B41" s="182"/>
      <c r="C41" s="181" t="s">
        <v>413</v>
      </c>
      <c r="D41" s="183"/>
      <c r="E41" s="185">
        <v>0</v>
      </c>
      <c r="F41" s="185"/>
      <c r="G41" s="185"/>
      <c r="H41" s="185">
        <v>4397122.18</v>
      </c>
      <c r="I41" s="185">
        <f t="shared" si="3"/>
        <v>4397122.18</v>
      </c>
      <c r="J41" s="69"/>
    </row>
    <row r="42" spans="1:9" ht="76.5" hidden="1" outlineLevel="1">
      <c r="A42" s="213" t="s">
        <v>46</v>
      </c>
      <c r="C42" s="142" t="s">
        <v>47</v>
      </c>
      <c r="E42" s="190"/>
      <c r="F42" s="190"/>
      <c r="G42" s="190"/>
      <c r="H42" s="191">
        <v>-816.42</v>
      </c>
      <c r="I42" s="191">
        <f t="shared" si="3"/>
        <v>-816.42</v>
      </c>
    </row>
    <row r="43" spans="1:9" ht="76.5" hidden="1" outlineLevel="1">
      <c r="A43" s="213" t="s">
        <v>48</v>
      </c>
      <c r="C43" s="142" t="s">
        <v>49</v>
      </c>
      <c r="E43" s="190"/>
      <c r="F43" s="190"/>
      <c r="G43" s="190"/>
      <c r="H43" s="191">
        <v>3095636.52</v>
      </c>
      <c r="I43" s="191">
        <f t="shared" si="3"/>
        <v>3095636.52</v>
      </c>
    </row>
    <row r="44" spans="1:10" s="87" customFormat="1" ht="12.75" customHeight="1" collapsed="1">
      <c r="A44" s="69" t="s">
        <v>50</v>
      </c>
      <c r="B44" s="182"/>
      <c r="C44" s="181" t="s">
        <v>414</v>
      </c>
      <c r="D44" s="183"/>
      <c r="E44" s="185">
        <v>0</v>
      </c>
      <c r="F44" s="185"/>
      <c r="G44" s="185"/>
      <c r="H44" s="185">
        <v>3094820.1</v>
      </c>
      <c r="I44" s="185">
        <f t="shared" si="3"/>
        <v>3094820.1</v>
      </c>
      <c r="J44" s="69"/>
    </row>
    <row r="45" spans="1:10" s="87" customFormat="1" ht="12.75" customHeight="1">
      <c r="A45" s="69" t="s">
        <v>51</v>
      </c>
      <c r="B45" s="182"/>
      <c r="C45" s="181" t="s">
        <v>700</v>
      </c>
      <c r="D45" s="183"/>
      <c r="E45" s="185">
        <v>32037.25</v>
      </c>
      <c r="F45" s="185"/>
      <c r="G45" s="185"/>
      <c r="H45" s="185">
        <v>0</v>
      </c>
      <c r="I45" s="185">
        <f t="shared" si="3"/>
        <v>32037.25</v>
      </c>
      <c r="J45" s="69"/>
    </row>
    <row r="46" spans="1:10" s="87" customFormat="1" ht="12.75" customHeight="1">
      <c r="A46" s="69"/>
      <c r="B46" s="182"/>
      <c r="C46" s="181" t="s">
        <v>701</v>
      </c>
      <c r="D46" s="183"/>
      <c r="E46" s="185"/>
      <c r="F46" s="185"/>
      <c r="G46" s="185"/>
      <c r="H46" s="185"/>
      <c r="I46" s="185"/>
      <c r="J46" s="69"/>
    </row>
    <row r="47" spans="1:10" s="87" customFormat="1" ht="12.75" customHeight="1">
      <c r="A47" s="69" t="s">
        <v>353</v>
      </c>
      <c r="B47" s="182"/>
      <c r="C47" s="181" t="s">
        <v>702</v>
      </c>
      <c r="D47" s="183"/>
      <c r="E47" s="185">
        <v>0</v>
      </c>
      <c r="F47" s="185"/>
      <c r="G47" s="185"/>
      <c r="H47" s="185">
        <v>0</v>
      </c>
      <c r="I47" s="185">
        <f aca="true" t="shared" si="4" ref="I47:I55">E47+H47</f>
        <v>0</v>
      </c>
      <c r="J47" s="69"/>
    </row>
    <row r="48" spans="1:10" s="87" customFormat="1" ht="12.75" customHeight="1">
      <c r="A48" s="69" t="s">
        <v>353</v>
      </c>
      <c r="B48" s="182"/>
      <c r="C48" s="181" t="s">
        <v>703</v>
      </c>
      <c r="D48" s="183"/>
      <c r="E48" s="185">
        <v>0</v>
      </c>
      <c r="F48" s="185"/>
      <c r="G48" s="185"/>
      <c r="H48" s="185">
        <v>0</v>
      </c>
      <c r="I48" s="185">
        <f t="shared" si="4"/>
        <v>0</v>
      </c>
      <c r="J48" s="69"/>
    </row>
    <row r="49" spans="1:10" s="87" customFormat="1" ht="12.75" customHeight="1">
      <c r="A49" s="69" t="s">
        <v>353</v>
      </c>
      <c r="B49" s="182"/>
      <c r="C49" s="181" t="s">
        <v>704</v>
      </c>
      <c r="D49" s="183"/>
      <c r="E49" s="185">
        <v>0</v>
      </c>
      <c r="F49" s="185"/>
      <c r="G49" s="185"/>
      <c r="H49" s="185">
        <v>0</v>
      </c>
      <c r="I49" s="185">
        <f t="shared" si="4"/>
        <v>0</v>
      </c>
      <c r="J49" s="69"/>
    </row>
    <row r="50" spans="1:10" s="87" customFormat="1" ht="12.75" customHeight="1">
      <c r="A50" s="69" t="s">
        <v>52</v>
      </c>
      <c r="B50" s="182"/>
      <c r="C50" s="181" t="s">
        <v>706</v>
      </c>
      <c r="D50" s="183"/>
      <c r="E50" s="185">
        <v>0</v>
      </c>
      <c r="F50" s="185"/>
      <c r="G50" s="185"/>
      <c r="H50" s="185">
        <v>0</v>
      </c>
      <c r="I50" s="185">
        <f>E50+H50</f>
        <v>0</v>
      </c>
      <c r="J50" s="69"/>
    </row>
    <row r="51" spans="1:10" s="87" customFormat="1" ht="12.75" customHeight="1">
      <c r="A51" s="69" t="s">
        <v>353</v>
      </c>
      <c r="B51" s="182"/>
      <c r="C51" s="181" t="s">
        <v>707</v>
      </c>
      <c r="D51" s="183"/>
      <c r="E51" s="185">
        <v>1412102.08</v>
      </c>
      <c r="F51" s="185"/>
      <c r="G51" s="185"/>
      <c r="H51" s="185">
        <v>0</v>
      </c>
      <c r="I51" s="185">
        <f t="shared" si="4"/>
        <v>1412102.08</v>
      </c>
      <c r="J51" s="69"/>
    </row>
    <row r="52" spans="1:10" s="87" customFormat="1" ht="12.75" customHeight="1">
      <c r="A52" s="69" t="s">
        <v>53</v>
      </c>
      <c r="B52" s="182"/>
      <c r="C52" s="181" t="s">
        <v>420</v>
      </c>
      <c r="D52" s="183"/>
      <c r="E52" s="185">
        <v>0</v>
      </c>
      <c r="F52" s="185"/>
      <c r="G52" s="185"/>
      <c r="H52" s="185">
        <v>0</v>
      </c>
      <c r="I52" s="185">
        <f t="shared" si="4"/>
        <v>0</v>
      </c>
      <c r="J52" s="69"/>
    </row>
    <row r="53" spans="1:10" s="87" customFormat="1" ht="12.75" customHeight="1">
      <c r="A53" s="69" t="s">
        <v>353</v>
      </c>
      <c r="B53" s="182"/>
      <c r="C53" s="181" t="s">
        <v>421</v>
      </c>
      <c r="D53" s="183"/>
      <c r="E53" s="185" t="s">
        <v>353</v>
      </c>
      <c r="F53" s="185"/>
      <c r="G53" s="185"/>
      <c r="H53" s="185"/>
      <c r="I53" s="185"/>
      <c r="J53" s="69"/>
    </row>
    <row r="54" spans="1:10" s="87" customFormat="1" ht="12.75" customHeight="1">
      <c r="A54" s="34" t="s">
        <v>54</v>
      </c>
      <c r="B54" s="182"/>
      <c r="C54" s="181" t="s">
        <v>55</v>
      </c>
      <c r="D54" s="183"/>
      <c r="E54" s="185">
        <v>372631.05</v>
      </c>
      <c r="F54" s="185"/>
      <c r="G54" s="185"/>
      <c r="H54" s="185">
        <v>-372631.05</v>
      </c>
      <c r="I54" s="185">
        <f t="shared" si="4"/>
        <v>0</v>
      </c>
      <c r="J54" s="34"/>
    </row>
    <row r="55" spans="1:10" s="87" customFormat="1" ht="12.75" customHeight="1">
      <c r="A55" s="34" t="s">
        <v>353</v>
      </c>
      <c r="B55" s="182"/>
      <c r="C55" s="181" t="s">
        <v>56</v>
      </c>
      <c r="D55" s="183"/>
      <c r="E55" s="185">
        <f>E61-E54</f>
        <v>11615435.219999999</v>
      </c>
      <c r="F55" s="185"/>
      <c r="G55" s="185"/>
      <c r="H55" s="185">
        <f>H61-H54</f>
        <v>4477454.98</v>
      </c>
      <c r="I55" s="185">
        <f t="shared" si="4"/>
        <v>16092890.2</v>
      </c>
      <c r="J55" s="34"/>
    </row>
    <row r="56" spans="1:10" s="87" customFormat="1" ht="12.75" customHeight="1">
      <c r="A56" s="29"/>
      <c r="B56" s="187"/>
      <c r="C56" s="81"/>
      <c r="D56" s="188"/>
      <c r="E56" s="120"/>
      <c r="F56" s="120"/>
      <c r="G56" s="120"/>
      <c r="H56" s="120"/>
      <c r="I56" s="120"/>
      <c r="J56" s="29"/>
    </row>
    <row r="57" spans="1:10" s="87" customFormat="1" ht="12.75" customHeight="1">
      <c r="A57" s="29"/>
      <c r="B57" s="187"/>
      <c r="C57" s="80" t="s">
        <v>57</v>
      </c>
      <c r="D57" s="65"/>
      <c r="E57" s="200">
        <f>+E18+E38+E41+E44+E45+E47+E48+E49+E51+E50+E52+E54+E55</f>
        <v>13424455.6</v>
      </c>
      <c r="F57" s="200"/>
      <c r="G57" s="200"/>
      <c r="H57" s="200">
        <f>+H18+H38+H41+H44+H45+H47+H48+H49+H51+H50+H52+H54+H55</f>
        <v>12347694.41</v>
      </c>
      <c r="I57" s="200">
        <f>+I18+I38+I41+I44+I45+I47+I48+I49+I51+I50+I52+I54+I55</f>
        <v>25772150.009999998</v>
      </c>
      <c r="J57" s="2"/>
    </row>
    <row r="58" spans="1:10" s="87" customFormat="1" ht="12.75">
      <c r="A58" s="2"/>
      <c r="B58" s="142"/>
      <c r="C58" s="142"/>
      <c r="D58" s="142"/>
      <c r="E58" s="142"/>
      <c r="F58" s="142"/>
      <c r="G58" s="142"/>
      <c r="H58" s="142"/>
      <c r="I58" s="142"/>
      <c r="J58" s="2"/>
    </row>
    <row r="59" spans="1:10" s="87" customFormat="1" ht="12.75">
      <c r="A59" s="2"/>
      <c r="B59" s="142"/>
      <c r="C59" s="142"/>
      <c r="D59" s="142"/>
      <c r="E59" s="140"/>
      <c r="F59" s="140"/>
      <c r="G59" s="140"/>
      <c r="H59" s="140"/>
      <c r="I59" s="140"/>
      <c r="J59" s="2"/>
    </row>
    <row r="60" spans="1:10" s="87" customFormat="1" ht="12.75" hidden="1">
      <c r="A60" s="2"/>
      <c r="B60" s="142"/>
      <c r="C60" s="142" t="s">
        <v>58</v>
      </c>
      <c r="D60" s="142"/>
      <c r="E60" s="140"/>
      <c r="F60" s="140"/>
      <c r="G60" s="140"/>
      <c r="H60" s="140"/>
      <c r="I60" s="140"/>
      <c r="J60" s="2"/>
    </row>
    <row r="61" spans="1:10" s="87" customFormat="1" ht="12.75" hidden="1">
      <c r="A61" s="2" t="s">
        <v>59</v>
      </c>
      <c r="B61" s="142"/>
      <c r="C61" s="142" t="s">
        <v>60</v>
      </c>
      <c r="D61" s="142"/>
      <c r="E61" s="140">
        <v>11988066.27</v>
      </c>
      <c r="F61" s="140"/>
      <c r="G61" s="140"/>
      <c r="H61" s="140">
        <v>4104823.93</v>
      </c>
      <c r="I61" s="140"/>
      <c r="J61" s="2"/>
    </row>
    <row r="62" spans="5:7" ht="12.75">
      <c r="E62" s="140"/>
      <c r="F62" s="140"/>
      <c r="G62" s="140"/>
    </row>
    <row r="63" spans="5:7" ht="12.75">
      <c r="E63" s="140"/>
      <c r="F63" s="140"/>
      <c r="G63" s="140"/>
    </row>
    <row r="64" spans="5:7" ht="12.75">
      <c r="E64" s="140"/>
      <c r="F64" s="140"/>
      <c r="G64" s="140"/>
    </row>
    <row r="65" spans="5:7" ht="12.75">
      <c r="E65" s="140"/>
      <c r="F65" s="140"/>
      <c r="G65" s="140"/>
    </row>
    <row r="66" spans="5:7" ht="12.75">
      <c r="E66" s="140"/>
      <c r="F66" s="140"/>
      <c r="G66" s="140"/>
    </row>
    <row r="67" spans="5:7" ht="12.75">
      <c r="E67" s="140"/>
      <c r="F67" s="140"/>
      <c r="G67" s="140"/>
    </row>
    <row r="68" spans="5:7" ht="12.75">
      <c r="E68" s="140"/>
      <c r="F68" s="140"/>
      <c r="G68" s="140"/>
    </row>
    <row r="69" spans="5:7" ht="12.75">
      <c r="E69" s="140"/>
      <c r="F69" s="140"/>
      <c r="G69" s="140"/>
    </row>
    <row r="70" spans="5:7" ht="12.75">
      <c r="E70" s="140"/>
      <c r="F70" s="140"/>
      <c r="G70" s="140"/>
    </row>
    <row r="71" spans="5:7" ht="12.75">
      <c r="E71" s="140"/>
      <c r="F71" s="140"/>
      <c r="G71" s="140"/>
    </row>
    <row r="72" spans="5:7" ht="12.75">
      <c r="E72" s="140"/>
      <c r="F72" s="140"/>
      <c r="G72" s="140"/>
    </row>
    <row r="73" spans="5:7" ht="12.75">
      <c r="E73" s="140"/>
      <c r="F73" s="140"/>
      <c r="G73" s="140"/>
    </row>
    <row r="74" spans="5:7" ht="12.75">
      <c r="E74" s="140"/>
      <c r="F74" s="140"/>
      <c r="G74" s="140"/>
    </row>
    <row r="75" spans="5:7" ht="12.75">
      <c r="E75" s="140"/>
      <c r="F75" s="140"/>
      <c r="G75" s="140"/>
    </row>
    <row r="76" spans="5:7" ht="12.75">
      <c r="E76" s="140"/>
      <c r="F76" s="140"/>
      <c r="G76" s="140"/>
    </row>
    <row r="77" spans="5:7" ht="12.75">
      <c r="E77" s="140"/>
      <c r="F77" s="140"/>
      <c r="G77" s="140"/>
    </row>
    <row r="78" spans="5:7" ht="12.75">
      <c r="E78" s="140"/>
      <c r="F78" s="140"/>
      <c r="G78" s="140"/>
    </row>
    <row r="79" spans="5:7" ht="12.75">
      <c r="E79" s="140"/>
      <c r="F79" s="140"/>
      <c r="G79" s="140"/>
    </row>
    <row r="80" spans="5:7" ht="12.75">
      <c r="E80" s="140"/>
      <c r="F80" s="140"/>
      <c r="G80" s="140"/>
    </row>
    <row r="81" spans="5:7" ht="12.75">
      <c r="E81" s="140"/>
      <c r="F81" s="140"/>
      <c r="G81" s="140"/>
    </row>
    <row r="82" spans="5:7" ht="12.75">
      <c r="E82" s="140"/>
      <c r="F82" s="140"/>
      <c r="G82" s="140"/>
    </row>
    <row r="83" spans="5:7" ht="12.75">
      <c r="E83" s="140"/>
      <c r="F83" s="140"/>
      <c r="G83" s="140"/>
    </row>
    <row r="84" spans="5:7" ht="12.75">
      <c r="E84" s="140"/>
      <c r="F84" s="140"/>
      <c r="G84" s="140"/>
    </row>
    <row r="85" spans="5:7" ht="12.75">
      <c r="E85" s="140"/>
      <c r="F85" s="140"/>
      <c r="G85" s="140"/>
    </row>
    <row r="86" spans="5:7" ht="12.75">
      <c r="E86" s="140"/>
      <c r="F86" s="140"/>
      <c r="G86" s="140"/>
    </row>
    <row r="87" spans="5:7" ht="12.75">
      <c r="E87" s="140"/>
      <c r="F87" s="140"/>
      <c r="G87" s="140"/>
    </row>
    <row r="88" spans="5:7" ht="12.75">
      <c r="E88" s="140"/>
      <c r="F88" s="140"/>
      <c r="G88" s="140"/>
    </row>
    <row r="89" spans="5:7" ht="12.75">
      <c r="E89" s="140"/>
      <c r="F89" s="140"/>
      <c r="G89" s="140"/>
    </row>
    <row r="90" spans="5:7" ht="12.75">
      <c r="E90" s="140"/>
      <c r="F90" s="140"/>
      <c r="G90" s="140"/>
    </row>
    <row r="91" spans="5:7" ht="12.75">
      <c r="E91" s="140"/>
      <c r="F91" s="140"/>
      <c r="G91" s="140"/>
    </row>
    <row r="92" spans="5:7" ht="12.75">
      <c r="E92" s="140"/>
      <c r="F92" s="140"/>
      <c r="G92" s="140"/>
    </row>
    <row r="93" spans="5:7" ht="12.75">
      <c r="E93" s="140"/>
      <c r="F93" s="140"/>
      <c r="G93" s="140"/>
    </row>
    <row r="94" spans="5:7" ht="12.75">
      <c r="E94" s="140"/>
      <c r="F94" s="140"/>
      <c r="G94" s="140"/>
    </row>
    <row r="95" spans="5:7" ht="12.75">
      <c r="E95" s="140"/>
      <c r="F95" s="140"/>
      <c r="G95" s="140"/>
    </row>
    <row r="96" spans="5:7" ht="12.75">
      <c r="E96" s="140"/>
      <c r="F96" s="140"/>
      <c r="G96" s="140"/>
    </row>
    <row r="97" spans="5:7" ht="12.75">
      <c r="E97" s="140"/>
      <c r="F97" s="140"/>
      <c r="G97" s="140"/>
    </row>
    <row r="98" spans="5:7" ht="12.75">
      <c r="E98" s="140"/>
      <c r="F98" s="140"/>
      <c r="G98" s="140"/>
    </row>
    <row r="99" spans="5:7" ht="12.75">
      <c r="E99" s="140"/>
      <c r="F99" s="140"/>
      <c r="G99" s="140"/>
    </row>
    <row r="100" spans="5:7" ht="12.75">
      <c r="E100" s="140"/>
      <c r="F100" s="140"/>
      <c r="G100" s="140"/>
    </row>
    <row r="101" spans="5:7" ht="12.75">
      <c r="E101" s="140"/>
      <c r="F101" s="140"/>
      <c r="G101" s="140"/>
    </row>
    <row r="102" spans="5:7" ht="12.75">
      <c r="E102" s="140"/>
      <c r="F102" s="140"/>
      <c r="G102" s="140"/>
    </row>
    <row r="103" spans="5:7" ht="12.75">
      <c r="E103" s="140"/>
      <c r="F103" s="140"/>
      <c r="G103" s="140"/>
    </row>
    <row r="104" spans="5:7" ht="12.75">
      <c r="E104" s="140"/>
      <c r="F104" s="140"/>
      <c r="G104" s="140"/>
    </row>
    <row r="105" spans="5:7" ht="12.75">
      <c r="E105" s="140"/>
      <c r="F105" s="140"/>
      <c r="G105" s="140"/>
    </row>
    <row r="106" spans="5:7" ht="12.75">
      <c r="E106" s="140"/>
      <c r="F106" s="140"/>
      <c r="G106" s="140"/>
    </row>
    <row r="107" spans="5:7" ht="12.75">
      <c r="E107" s="140"/>
      <c r="F107" s="140"/>
      <c r="G107" s="140"/>
    </row>
    <row r="108" spans="5:7" ht="12.75">
      <c r="E108" s="140"/>
      <c r="F108" s="140"/>
      <c r="G108" s="140"/>
    </row>
    <row r="109" spans="5:7" ht="12.75">
      <c r="E109" s="140"/>
      <c r="F109" s="140"/>
      <c r="G109" s="140"/>
    </row>
    <row r="110" spans="5:7" ht="12.75">
      <c r="E110" s="140"/>
      <c r="F110" s="140"/>
      <c r="G110" s="140"/>
    </row>
    <row r="111" spans="5:7" ht="12.75">
      <c r="E111" s="140"/>
      <c r="F111" s="140"/>
      <c r="G111" s="140"/>
    </row>
    <row r="112" spans="5:7" ht="12.75">
      <c r="E112" s="140"/>
      <c r="F112" s="140"/>
      <c r="G112" s="140"/>
    </row>
    <row r="113" spans="5:7" ht="12.75">
      <c r="E113" s="140"/>
      <c r="F113" s="140"/>
      <c r="G113" s="140"/>
    </row>
    <row r="114" spans="5:7" ht="12.75">
      <c r="E114" s="140"/>
      <c r="F114" s="140"/>
      <c r="G114" s="140"/>
    </row>
    <row r="115" spans="5:7" ht="12.75">
      <c r="E115" s="140"/>
      <c r="F115" s="140"/>
      <c r="G115" s="140"/>
    </row>
    <row r="116" spans="5:7" ht="12.75">
      <c r="E116" s="140"/>
      <c r="F116" s="140"/>
      <c r="G116" s="140"/>
    </row>
    <row r="117" spans="5:7" ht="12.75">
      <c r="E117" s="140"/>
      <c r="F117" s="140"/>
      <c r="G117" s="140"/>
    </row>
    <row r="118" spans="5:7" ht="12.75">
      <c r="E118" s="140"/>
      <c r="F118" s="140"/>
      <c r="G118" s="140"/>
    </row>
    <row r="119" spans="5:7" ht="12.75">
      <c r="E119" s="140"/>
      <c r="F119" s="140"/>
      <c r="G119" s="140"/>
    </row>
    <row r="120" spans="5:7" ht="12.75">
      <c r="E120" s="140"/>
      <c r="F120" s="140"/>
      <c r="G120" s="140"/>
    </row>
    <row r="121" spans="5:7" ht="12.75">
      <c r="E121" s="140"/>
      <c r="F121" s="140"/>
      <c r="G121" s="140"/>
    </row>
    <row r="122" spans="5:7" ht="12.75">
      <c r="E122" s="140"/>
      <c r="F122" s="140"/>
      <c r="G122" s="140"/>
    </row>
    <row r="123" spans="5:7" ht="12.75">
      <c r="E123" s="140"/>
      <c r="F123" s="140"/>
      <c r="G123" s="140"/>
    </row>
    <row r="124" spans="5:7" ht="12.75">
      <c r="E124" s="140"/>
      <c r="F124" s="140"/>
      <c r="G124" s="140"/>
    </row>
    <row r="125" spans="5:7" ht="12.75">
      <c r="E125" s="140"/>
      <c r="F125" s="140"/>
      <c r="G125" s="140"/>
    </row>
    <row r="126" spans="5:7" ht="12.75">
      <c r="E126" s="140"/>
      <c r="F126" s="140"/>
      <c r="G126" s="140"/>
    </row>
    <row r="127" spans="5:7" ht="12.75">
      <c r="E127" s="140"/>
      <c r="F127" s="140"/>
      <c r="G127" s="140"/>
    </row>
    <row r="128" spans="5:7" ht="12.75">
      <c r="E128" s="140"/>
      <c r="F128" s="140"/>
      <c r="G128" s="140"/>
    </row>
  </sheetData>
  <printOptions horizontalCentered="1"/>
  <pageMargins left="0.5" right="0.5" top="0.75" bottom="0.5"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P54"/>
  <sheetViews>
    <sheetView workbookViewId="0" topLeftCell="B2">
      <selection activeCell="B5" sqref="B5"/>
    </sheetView>
  </sheetViews>
  <sheetFormatPr defaultColWidth="9.140625" defaultRowHeight="12.75"/>
  <cols>
    <col min="1" max="1" width="2.140625" style="248" hidden="1" customWidth="1"/>
    <col min="2" max="2" width="57.421875" style="248" customWidth="1"/>
    <col min="3" max="8" width="21.28125" style="249" customWidth="1"/>
    <col min="9" max="9" width="15.28125" style="248" hidden="1" customWidth="1"/>
    <col min="10" max="15" width="0" style="248" hidden="1" customWidth="1"/>
    <col min="16" max="16" width="13.7109375" style="248" customWidth="1"/>
    <col min="17" max="16384" width="9.140625" style="248" customWidth="1"/>
  </cols>
  <sheetData>
    <row r="1" spans="1:6" ht="12" hidden="1">
      <c r="A1" s="248" t="s">
        <v>61</v>
      </c>
      <c r="C1" s="249" t="s">
        <v>62</v>
      </c>
      <c r="D1" s="249" t="s">
        <v>63</v>
      </c>
      <c r="E1" s="249" t="s">
        <v>64</v>
      </c>
      <c r="F1" s="249" t="s">
        <v>353</v>
      </c>
    </row>
    <row r="2" spans="2:16" s="97" customFormat="1" ht="15.75" customHeight="1">
      <c r="B2" s="250" t="s">
        <v>356</v>
      </c>
      <c r="C2" s="251"/>
      <c r="D2" s="251"/>
      <c r="E2" s="251"/>
      <c r="F2" s="251"/>
      <c r="G2" s="251"/>
      <c r="H2" s="252"/>
      <c r="M2" s="97" t="s">
        <v>65</v>
      </c>
      <c r="P2" s="253"/>
    </row>
    <row r="3" spans="2:16" s="97" customFormat="1" ht="15.75" customHeight="1">
      <c r="B3" s="150" t="s">
        <v>66</v>
      </c>
      <c r="C3" s="254"/>
      <c r="D3" s="255"/>
      <c r="E3" s="254"/>
      <c r="F3" s="254"/>
      <c r="G3" s="254"/>
      <c r="H3" s="96"/>
      <c r="M3" s="97" t="s">
        <v>67</v>
      </c>
      <c r="P3" s="256"/>
    </row>
    <row r="4" spans="2:16" ht="15.75" customHeight="1">
      <c r="B4" s="257" t="s">
        <v>178</v>
      </c>
      <c r="C4" s="258"/>
      <c r="D4" s="259"/>
      <c r="E4" s="258"/>
      <c r="F4" s="258"/>
      <c r="G4" s="258"/>
      <c r="H4" s="260"/>
      <c r="M4" s="248" t="s">
        <v>470</v>
      </c>
      <c r="P4" s="261"/>
    </row>
    <row r="5" spans="2:9" ht="12.75" customHeight="1">
      <c r="B5" s="262"/>
      <c r="C5" s="263"/>
      <c r="D5" s="264"/>
      <c r="E5" s="263"/>
      <c r="F5" s="263"/>
      <c r="G5" s="263"/>
      <c r="H5" s="265"/>
      <c r="I5" s="266"/>
    </row>
    <row r="6" spans="2:8" ht="42" customHeight="1">
      <c r="B6" s="122"/>
      <c r="C6" s="267" t="s">
        <v>68</v>
      </c>
      <c r="D6" s="268" t="s">
        <v>425</v>
      </c>
      <c r="E6" s="269" t="s">
        <v>426</v>
      </c>
      <c r="F6" s="269" t="s">
        <v>427</v>
      </c>
      <c r="G6" s="269" t="s">
        <v>69</v>
      </c>
      <c r="H6" s="268" t="s">
        <v>474</v>
      </c>
    </row>
    <row r="7" spans="2:8" ht="12.75" customHeight="1">
      <c r="B7" s="122"/>
      <c r="C7" s="270"/>
      <c r="D7" s="271"/>
      <c r="E7" s="269"/>
      <c r="F7" s="269"/>
      <c r="G7" s="269"/>
      <c r="H7" s="271"/>
    </row>
    <row r="8" spans="2:8" ht="12.75" customHeight="1">
      <c r="B8" s="272" t="s">
        <v>70</v>
      </c>
      <c r="C8" s="273"/>
      <c r="D8" s="274"/>
      <c r="E8" s="275"/>
      <c r="F8" s="276" t="s">
        <v>71</v>
      </c>
      <c r="G8" s="275"/>
      <c r="H8" s="277"/>
    </row>
    <row r="9" spans="2:8" ht="12.75" customHeight="1">
      <c r="B9" s="122"/>
      <c r="C9" s="278"/>
      <c r="D9" s="277"/>
      <c r="E9" s="277"/>
      <c r="F9" s="277"/>
      <c r="G9" s="277"/>
      <c r="H9" s="277"/>
    </row>
    <row r="10" spans="1:8" ht="12.75" customHeight="1">
      <c r="A10" s="248" t="s">
        <v>72</v>
      </c>
      <c r="B10" s="122" t="s">
        <v>73</v>
      </c>
      <c r="C10" s="279">
        <v>0</v>
      </c>
      <c r="D10" s="280">
        <v>0</v>
      </c>
      <c r="E10" s="280">
        <v>0</v>
      </c>
      <c r="F10" s="280">
        <v>0</v>
      </c>
      <c r="G10" s="280">
        <v>0</v>
      </c>
      <c r="H10" s="280">
        <f>C10+D10+E10+F10+G10</f>
        <v>0</v>
      </c>
    </row>
    <row r="11" spans="2:8" ht="12.75" customHeight="1">
      <c r="B11" s="122"/>
      <c r="C11" s="281"/>
      <c r="D11" s="282"/>
      <c r="E11" s="282"/>
      <c r="F11" s="282"/>
      <c r="G11" s="282"/>
      <c r="H11" s="282"/>
    </row>
    <row r="12" spans="1:8" ht="12.75" customHeight="1">
      <c r="A12" s="248" t="s">
        <v>74</v>
      </c>
      <c r="B12" s="122" t="s">
        <v>75</v>
      </c>
      <c r="C12" s="281">
        <v>10126.2</v>
      </c>
      <c r="D12" s="282">
        <v>-17.98</v>
      </c>
      <c r="E12" s="282">
        <v>100618.92</v>
      </c>
      <c r="F12" s="282">
        <v>0</v>
      </c>
      <c r="G12" s="282">
        <v>0</v>
      </c>
      <c r="H12" s="282">
        <f>C12+D12+E12+F12+G12</f>
        <v>110727.14</v>
      </c>
    </row>
    <row r="13" spans="2:8" ht="12.75" customHeight="1">
      <c r="B13" s="122"/>
      <c r="C13" s="281"/>
      <c r="D13" s="282"/>
      <c r="E13" s="282"/>
      <c r="F13" s="282"/>
      <c r="G13" s="282"/>
      <c r="H13" s="282"/>
    </row>
    <row r="14" spans="1:8" ht="12.75" customHeight="1">
      <c r="A14" s="248" t="s">
        <v>76</v>
      </c>
      <c r="B14" s="122" t="s">
        <v>77</v>
      </c>
      <c r="C14" s="281">
        <v>5704517.43</v>
      </c>
      <c r="D14" s="282">
        <v>1221322.05</v>
      </c>
      <c r="E14" s="282">
        <v>21091667.259999998</v>
      </c>
      <c r="F14" s="282">
        <v>0</v>
      </c>
      <c r="G14" s="282">
        <v>0</v>
      </c>
      <c r="H14" s="282">
        <f>C14+D14+E14+F14+G14</f>
        <v>28017506.74</v>
      </c>
    </row>
    <row r="15" spans="2:8" ht="12.75" customHeight="1">
      <c r="B15" s="122"/>
      <c r="C15" s="281"/>
      <c r="D15" s="282"/>
      <c r="E15" s="282"/>
      <c r="F15" s="282"/>
      <c r="G15" s="282"/>
      <c r="H15" s="282"/>
    </row>
    <row r="16" spans="1:8" ht="12.75" customHeight="1">
      <c r="A16" s="248" t="s">
        <v>78</v>
      </c>
      <c r="B16" s="122" t="s">
        <v>79</v>
      </c>
      <c r="C16" s="281">
        <v>1401157.67</v>
      </c>
      <c r="D16" s="282">
        <v>283706.32</v>
      </c>
      <c r="E16" s="282">
        <v>6110917.350000001</v>
      </c>
      <c r="F16" s="282">
        <v>0</v>
      </c>
      <c r="G16" s="282">
        <v>0</v>
      </c>
      <c r="H16" s="282">
        <f>C16+D16+E16+F16+G16</f>
        <v>7795781.340000001</v>
      </c>
    </row>
    <row r="17" spans="2:8" ht="12.75" customHeight="1">
      <c r="B17" s="122"/>
      <c r="C17" s="281"/>
      <c r="D17" s="282"/>
      <c r="E17" s="282"/>
      <c r="F17" s="282"/>
      <c r="G17" s="282"/>
      <c r="H17" s="282"/>
    </row>
    <row r="18" spans="1:8" ht="12.75" customHeight="1">
      <c r="A18" s="248" t="s">
        <v>80</v>
      </c>
      <c r="B18" s="122" t="s">
        <v>81</v>
      </c>
      <c r="C18" s="281">
        <v>58631.17</v>
      </c>
      <c r="D18" s="282">
        <v>8438.48</v>
      </c>
      <c r="E18" s="282">
        <v>2150925.52</v>
      </c>
      <c r="F18" s="282">
        <v>0</v>
      </c>
      <c r="G18" s="282">
        <v>0</v>
      </c>
      <c r="H18" s="282">
        <f>C18+D18+E18+F18+G18</f>
        <v>2217995.17</v>
      </c>
    </row>
    <row r="19" spans="2:8" ht="12.75" customHeight="1">
      <c r="B19" s="122"/>
      <c r="C19" s="281"/>
      <c r="D19" s="282"/>
      <c r="E19" s="282"/>
      <c r="F19" s="282"/>
      <c r="G19" s="282"/>
      <c r="H19" s="282"/>
    </row>
    <row r="20" spans="1:8" ht="12.75" customHeight="1">
      <c r="A20" s="248" t="s">
        <v>82</v>
      </c>
      <c r="B20" s="122" t="s">
        <v>83</v>
      </c>
      <c r="C20" s="281">
        <v>12841986.09</v>
      </c>
      <c r="D20" s="282">
        <v>2610824.77</v>
      </c>
      <c r="E20" s="282">
        <v>2510417.31</v>
      </c>
      <c r="F20" s="282">
        <v>0</v>
      </c>
      <c r="G20" s="282">
        <v>0</v>
      </c>
      <c r="H20" s="282">
        <f>C20+D20+E20+F20+G20</f>
        <v>17963228.169999998</v>
      </c>
    </row>
    <row r="21" spans="2:8" ht="12.75" customHeight="1">
      <c r="B21" s="122"/>
      <c r="C21" s="281"/>
      <c r="D21" s="282"/>
      <c r="E21" s="282"/>
      <c r="F21" s="282"/>
      <c r="G21" s="282"/>
      <c r="H21" s="282"/>
    </row>
    <row r="22" spans="1:8" ht="12.75" customHeight="1">
      <c r="A22" s="248" t="s">
        <v>84</v>
      </c>
      <c r="B22" s="122" t="s">
        <v>85</v>
      </c>
      <c r="C22" s="281">
        <v>541851.9</v>
      </c>
      <c r="D22" s="282">
        <v>116522.6</v>
      </c>
      <c r="E22" s="282">
        <v>322148.72</v>
      </c>
      <c r="F22" s="282">
        <v>0</v>
      </c>
      <c r="G22" s="282">
        <v>0</v>
      </c>
      <c r="H22" s="282">
        <f>C22+D22+E22+F22+G22</f>
        <v>980523.22</v>
      </c>
    </row>
    <row r="23" spans="2:8" ht="12.75" customHeight="1">
      <c r="B23" s="122" t="s">
        <v>86</v>
      </c>
      <c r="C23" s="281"/>
      <c r="D23" s="282"/>
      <c r="E23" s="282"/>
      <c r="F23" s="282"/>
      <c r="G23" s="282"/>
      <c r="H23" s="282"/>
    </row>
    <row r="24" spans="1:8" ht="12.75" customHeight="1">
      <c r="A24" s="248" t="s">
        <v>353</v>
      </c>
      <c r="B24" s="122" t="s">
        <v>87</v>
      </c>
      <c r="C24" s="281"/>
      <c r="D24" s="282"/>
      <c r="E24" s="282"/>
      <c r="F24" s="282">
        <v>0</v>
      </c>
      <c r="G24" s="282">
        <v>0</v>
      </c>
      <c r="H24" s="282">
        <f>C24+D24+E24+F24+G24</f>
        <v>0</v>
      </c>
    </row>
    <row r="25" spans="2:8" ht="12.75" customHeight="1">
      <c r="B25" s="122"/>
      <c r="C25" s="281"/>
      <c r="D25" s="282"/>
      <c r="E25" s="282"/>
      <c r="F25" s="282"/>
      <c r="G25" s="282"/>
      <c r="H25" s="282"/>
    </row>
    <row r="26" spans="2:8" s="283" customFormat="1" ht="12.75" customHeight="1">
      <c r="B26" s="272" t="s">
        <v>88</v>
      </c>
      <c r="C26" s="284">
        <f aca="true" t="shared" si="0" ref="C26:H26">+C24+C22+C20+C18+C16+C14+C12+C10</f>
        <v>20558270.459999997</v>
      </c>
      <c r="D26" s="284">
        <f t="shared" si="0"/>
        <v>4240796.239999999</v>
      </c>
      <c r="E26" s="284">
        <f t="shared" si="0"/>
        <v>32286695.080000002</v>
      </c>
      <c r="F26" s="284">
        <f t="shared" si="0"/>
        <v>0</v>
      </c>
      <c r="G26" s="284">
        <f t="shared" si="0"/>
        <v>0</v>
      </c>
      <c r="H26" s="284">
        <f t="shared" si="0"/>
        <v>57085761.779999994</v>
      </c>
    </row>
    <row r="27" spans="2:8" ht="12.75" customHeight="1">
      <c r="B27" s="122"/>
      <c r="C27" s="281"/>
      <c r="D27" s="282"/>
      <c r="E27" s="282"/>
      <c r="F27" s="282"/>
      <c r="G27" s="282"/>
      <c r="H27" s="282"/>
    </row>
    <row r="28" spans="1:8" ht="12.75" customHeight="1">
      <c r="A28" s="248" t="s">
        <v>89</v>
      </c>
      <c r="B28" s="122" t="s">
        <v>90</v>
      </c>
      <c r="C28" s="281">
        <v>859813.77</v>
      </c>
      <c r="D28" s="282">
        <v>180525.67</v>
      </c>
      <c r="E28" s="282">
        <v>306184.25</v>
      </c>
      <c r="F28" s="282"/>
      <c r="G28" s="282">
        <v>0</v>
      </c>
      <c r="H28" s="282">
        <f>C28+D28+E28+F28+G28</f>
        <v>1346523.69</v>
      </c>
    </row>
    <row r="29" spans="2:8" ht="12.75" customHeight="1">
      <c r="B29" s="122"/>
      <c r="C29" s="281"/>
      <c r="D29" s="282"/>
      <c r="E29" s="282"/>
      <c r="F29" s="282"/>
      <c r="G29" s="282"/>
      <c r="H29" s="282"/>
    </row>
    <row r="30" spans="2:8" s="283" customFormat="1" ht="12.75" customHeight="1">
      <c r="B30" s="272" t="s">
        <v>91</v>
      </c>
      <c r="C30" s="284">
        <f aca="true" t="shared" si="1" ref="C30:H30">C28+C26</f>
        <v>21418084.229999997</v>
      </c>
      <c r="D30" s="284">
        <f t="shared" si="1"/>
        <v>4421321.909999999</v>
      </c>
      <c r="E30" s="284">
        <f t="shared" si="1"/>
        <v>32592879.330000002</v>
      </c>
      <c r="F30" s="284">
        <f t="shared" si="1"/>
        <v>0</v>
      </c>
      <c r="G30" s="284">
        <f t="shared" si="1"/>
        <v>0</v>
      </c>
      <c r="H30" s="284">
        <f t="shared" si="1"/>
        <v>58432285.46999999</v>
      </c>
    </row>
    <row r="31" spans="2:8" ht="12.75" customHeight="1">
      <c r="B31" s="122"/>
      <c r="C31" s="281"/>
      <c r="D31" s="282"/>
      <c r="E31" s="282"/>
      <c r="F31" s="282"/>
      <c r="G31" s="282"/>
      <c r="H31" s="282"/>
    </row>
    <row r="32" spans="1:8" s="283" customFormat="1" ht="12.75" customHeight="1">
      <c r="A32" s="283" t="s">
        <v>92</v>
      </c>
      <c r="B32" s="272" t="s">
        <v>93</v>
      </c>
      <c r="C32" s="285">
        <v>0</v>
      </c>
      <c r="D32" s="285">
        <v>0</v>
      </c>
      <c r="E32" s="285">
        <v>0</v>
      </c>
      <c r="F32" s="285">
        <v>0</v>
      </c>
      <c r="G32" s="285">
        <v>0</v>
      </c>
      <c r="H32" s="285">
        <f>C32+D32+E32+F32+G32</f>
        <v>0</v>
      </c>
    </row>
    <row r="33" spans="2:8" s="283" customFormat="1" ht="12.75" customHeight="1">
      <c r="B33" s="272"/>
      <c r="C33" s="285"/>
      <c r="D33" s="285"/>
      <c r="E33" s="285"/>
      <c r="F33" s="285"/>
      <c r="G33" s="285"/>
      <c r="H33" s="285"/>
    </row>
    <row r="34" spans="1:8" s="283" customFormat="1" ht="12.75" customHeight="1">
      <c r="A34" s="283" t="s">
        <v>94</v>
      </c>
      <c r="B34" s="272" t="s">
        <v>95</v>
      </c>
      <c r="C34" s="285">
        <v>0</v>
      </c>
      <c r="D34" s="285">
        <v>0</v>
      </c>
      <c r="E34" s="285">
        <v>-1024.1</v>
      </c>
      <c r="F34" s="285">
        <v>0</v>
      </c>
      <c r="G34" s="285">
        <v>0</v>
      </c>
      <c r="H34" s="285">
        <f>C34+D34+E34+F34+G34</f>
        <v>-1024.1</v>
      </c>
    </row>
    <row r="35" spans="2:8" s="283" customFormat="1" ht="12.75" customHeight="1">
      <c r="B35" s="272"/>
      <c r="C35" s="285"/>
      <c r="D35" s="285"/>
      <c r="E35" s="285"/>
      <c r="F35" s="285"/>
      <c r="G35" s="285"/>
      <c r="H35" s="285"/>
    </row>
    <row r="36" spans="1:8" s="283" customFormat="1" ht="12.75" customHeight="1">
      <c r="A36" s="283" t="s">
        <v>96</v>
      </c>
      <c r="B36" s="272" t="s">
        <v>97</v>
      </c>
      <c r="C36" s="285">
        <v>0</v>
      </c>
      <c r="D36" s="285">
        <v>0</v>
      </c>
      <c r="E36" s="285">
        <v>-6765974.11</v>
      </c>
      <c r="F36" s="285">
        <v>0</v>
      </c>
      <c r="G36" s="285">
        <v>0</v>
      </c>
      <c r="H36" s="285">
        <f>C36+D36+E36+F36+G36</f>
        <v>-6765974.11</v>
      </c>
    </row>
    <row r="37" spans="2:8" s="283" customFormat="1" ht="12.75" customHeight="1">
      <c r="B37" s="272"/>
      <c r="C37" s="285"/>
      <c r="D37" s="285"/>
      <c r="E37" s="285"/>
      <c r="F37" s="285"/>
      <c r="G37" s="285"/>
      <c r="H37" s="285"/>
    </row>
    <row r="38" spans="2:8" s="283" customFormat="1" ht="12.75" customHeight="1">
      <c r="B38" s="272" t="s">
        <v>69</v>
      </c>
      <c r="C38" s="285"/>
      <c r="D38" s="285"/>
      <c r="E38" s="285"/>
      <c r="F38" s="285">
        <v>0</v>
      </c>
      <c r="G38" s="285">
        <v>5486715.93</v>
      </c>
      <c r="H38" s="285">
        <f>C38+D38+E38+F38+G38</f>
        <v>5486715.93</v>
      </c>
    </row>
    <row r="39" spans="2:8" ht="12.75" customHeight="1">
      <c r="B39" s="122"/>
      <c r="C39" s="282"/>
      <c r="D39" s="282"/>
      <c r="E39" s="282"/>
      <c r="F39" s="282"/>
      <c r="G39" s="282"/>
      <c r="H39" s="282"/>
    </row>
    <row r="40" spans="2:8" s="283" customFormat="1" ht="12.75" customHeight="1">
      <c r="B40" s="272" t="s">
        <v>98</v>
      </c>
      <c r="C40" s="286">
        <f aca="true" t="shared" si="2" ref="C40:H40">C30+C32+C34+C36+C38</f>
        <v>21418084.229999997</v>
      </c>
      <c r="D40" s="286">
        <f t="shared" si="2"/>
        <v>4421321.909999999</v>
      </c>
      <c r="E40" s="286">
        <f t="shared" si="2"/>
        <v>25825881.12</v>
      </c>
      <c r="F40" s="286">
        <f t="shared" si="2"/>
        <v>0</v>
      </c>
      <c r="G40" s="286">
        <f t="shared" si="2"/>
        <v>5486715.93</v>
      </c>
      <c r="H40" s="286">
        <f t="shared" si="2"/>
        <v>57152003.18999999</v>
      </c>
    </row>
    <row r="41" spans="2:8" ht="12.75">
      <c r="B41" s="87"/>
      <c r="C41" s="287"/>
      <c r="D41" s="287"/>
      <c r="E41" s="287"/>
      <c r="F41" s="287"/>
      <c r="G41" s="287"/>
      <c r="H41" s="287"/>
    </row>
    <row r="42" spans="2:8" ht="26.25" customHeight="1">
      <c r="B42" s="489" t="s">
        <v>99</v>
      </c>
      <c r="C42" s="490"/>
      <c r="D42" s="490"/>
      <c r="E42" s="490"/>
      <c r="F42" s="490"/>
      <c r="G42" s="490"/>
      <c r="H42" s="490"/>
    </row>
    <row r="43" spans="2:8" ht="12.75">
      <c r="B43" s="87"/>
      <c r="C43" s="287"/>
      <c r="D43" s="287"/>
      <c r="E43" s="287"/>
      <c r="F43" s="287"/>
      <c r="G43" s="287"/>
      <c r="H43" s="287"/>
    </row>
    <row r="44" spans="2:8" ht="12.75">
      <c r="B44" s="87" t="s">
        <v>100</v>
      </c>
      <c r="C44" s="287"/>
      <c r="D44" s="287"/>
      <c r="E44" s="287"/>
      <c r="F44" s="287"/>
      <c r="G44" s="287"/>
      <c r="H44" s="287"/>
    </row>
    <row r="46" spans="2:8" ht="12.75">
      <c r="B46" s="288" t="s">
        <v>101</v>
      </c>
      <c r="C46" s="287"/>
      <c r="D46" s="287"/>
      <c r="E46" s="287"/>
      <c r="F46" s="287"/>
      <c r="G46" s="287"/>
      <c r="H46" s="287"/>
    </row>
    <row r="47" spans="2:8" ht="12.75">
      <c r="B47" s="87"/>
      <c r="C47" s="287"/>
      <c r="D47" s="287"/>
      <c r="E47" s="287"/>
      <c r="F47" s="287"/>
      <c r="G47" s="287"/>
      <c r="H47" s="287"/>
    </row>
    <row r="48" spans="2:8" ht="12.75">
      <c r="B48" s="288" t="s">
        <v>102</v>
      </c>
      <c r="C48" s="287"/>
      <c r="D48" s="287"/>
      <c r="E48" s="287"/>
      <c r="F48" s="287"/>
      <c r="G48" s="287"/>
      <c r="H48" s="287"/>
    </row>
    <row r="49" spans="2:8" ht="12.75">
      <c r="B49" s="87"/>
      <c r="C49" s="287"/>
      <c r="D49" s="287"/>
      <c r="E49" s="287"/>
      <c r="F49" s="287"/>
      <c r="G49" s="287"/>
      <c r="H49" s="287"/>
    </row>
    <row r="50" spans="2:8" ht="12.75">
      <c r="B50" s="288" t="s">
        <v>103</v>
      </c>
      <c r="C50" s="287"/>
      <c r="D50" s="287"/>
      <c r="E50" s="287"/>
      <c r="F50" s="287"/>
      <c r="G50" s="287"/>
      <c r="H50" s="287"/>
    </row>
    <row r="51" spans="2:8" ht="12.75">
      <c r="B51" s="87"/>
      <c r="C51" s="287"/>
      <c r="D51" s="287"/>
      <c r="E51" s="287"/>
      <c r="F51" s="287"/>
      <c r="G51" s="287"/>
      <c r="H51" s="287"/>
    </row>
    <row r="52" spans="2:8" ht="12.75">
      <c r="B52" s="288" t="s">
        <v>104</v>
      </c>
      <c r="C52" s="287"/>
      <c r="D52" s="287"/>
      <c r="E52" s="287"/>
      <c r="F52" s="287"/>
      <c r="G52" s="287"/>
      <c r="H52" s="287"/>
    </row>
    <row r="53" spans="2:8" ht="12.75">
      <c r="B53" s="87"/>
      <c r="C53" s="287"/>
      <c r="D53" s="287"/>
      <c r="E53" s="287"/>
      <c r="F53" s="287"/>
      <c r="G53" s="287"/>
      <c r="H53" s="287"/>
    </row>
    <row r="54" spans="2:8" ht="12.75">
      <c r="B54" s="288" t="s">
        <v>105</v>
      </c>
      <c r="C54" s="287"/>
      <c r="D54" s="287"/>
      <c r="E54" s="287"/>
      <c r="F54" s="287"/>
      <c r="G54" s="287"/>
      <c r="H54" s="287"/>
    </row>
  </sheetData>
  <mergeCells count="1">
    <mergeCell ref="B42:H42"/>
  </mergeCells>
  <printOptions horizontalCentered="1"/>
  <pageMargins left="0.5" right="0.5" top="0.75" bottom="0.5" header="0.5" footer="0.5"/>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AN99"/>
  <sheetViews>
    <sheetView workbookViewId="0" topLeftCell="B2">
      <selection activeCell="B4" sqref="B4:C4"/>
    </sheetView>
  </sheetViews>
  <sheetFormatPr defaultColWidth="9.140625" defaultRowHeight="12.75" outlineLevelRow="1"/>
  <cols>
    <col min="1" max="1" width="0" style="122" hidden="1" customWidth="1"/>
    <col min="2" max="2" width="3.00390625" style="292" customWidth="1"/>
    <col min="3" max="3" width="62.28125" style="307" customWidth="1"/>
    <col min="4" max="7" width="21.28125" style="277" customWidth="1"/>
    <col min="8" max="8" width="21.28125" style="122" customWidth="1"/>
    <col min="9" max="9" width="13.421875" style="122" customWidth="1"/>
    <col min="10" max="16384" width="9.140625" style="122" customWidth="1"/>
  </cols>
  <sheetData>
    <row r="1" spans="1:8" ht="12.75" hidden="1">
      <c r="A1" s="122" t="s">
        <v>61</v>
      </c>
      <c r="B1" s="289"/>
      <c r="C1" s="290" t="s">
        <v>354</v>
      </c>
      <c r="D1" s="291" t="s">
        <v>106</v>
      </c>
      <c r="E1" s="291" t="s">
        <v>107</v>
      </c>
      <c r="F1" s="291" t="s">
        <v>108</v>
      </c>
      <c r="G1" s="291" t="s">
        <v>109</v>
      </c>
      <c r="H1" s="115" t="s">
        <v>355</v>
      </c>
    </row>
    <row r="2" spans="1:39" ht="15.75" customHeight="1">
      <c r="A2" s="292"/>
      <c r="B2" s="491" t="s">
        <v>356</v>
      </c>
      <c r="C2" s="492"/>
      <c r="D2" s="293"/>
      <c r="E2" s="294"/>
      <c r="F2" s="293"/>
      <c r="G2" s="293"/>
      <c r="H2" s="295"/>
      <c r="I2" s="296"/>
      <c r="J2" s="115"/>
      <c r="K2" s="115"/>
      <c r="L2" s="318"/>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3" spans="1:40" ht="15.75" customHeight="1">
      <c r="A3" s="292"/>
      <c r="B3" s="493" t="s">
        <v>110</v>
      </c>
      <c r="C3" s="494"/>
      <c r="D3" s="297"/>
      <c r="E3" s="298"/>
      <c r="F3" s="297"/>
      <c r="G3" s="297"/>
      <c r="H3" s="102"/>
      <c r="I3" s="320"/>
      <c r="J3" s="316"/>
      <c r="K3" s="316"/>
      <c r="L3" s="321"/>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07"/>
    </row>
    <row r="4" spans="1:40" ht="15.75" customHeight="1">
      <c r="A4" s="292"/>
      <c r="B4" s="495" t="s">
        <v>178</v>
      </c>
      <c r="C4" s="494"/>
      <c r="D4" s="297"/>
      <c r="E4" s="298"/>
      <c r="F4" s="297"/>
      <c r="G4" s="297"/>
      <c r="H4" s="102"/>
      <c r="I4" s="322"/>
      <c r="J4" s="316"/>
      <c r="K4" s="316"/>
      <c r="L4" s="321"/>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07"/>
    </row>
    <row r="5" spans="1:40" ht="12.75" customHeight="1">
      <c r="A5" s="292"/>
      <c r="B5" s="496"/>
      <c r="C5" s="497"/>
      <c r="D5" s="299"/>
      <c r="E5" s="300"/>
      <c r="F5" s="299"/>
      <c r="G5" s="299"/>
      <c r="H5" s="107"/>
      <c r="I5" s="322"/>
      <c r="J5" s="316"/>
      <c r="K5" s="316"/>
      <c r="L5" s="321"/>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07"/>
    </row>
    <row r="6" spans="2:40" ht="51">
      <c r="B6" s="301"/>
      <c r="C6" s="302"/>
      <c r="D6" s="303" t="s">
        <v>111</v>
      </c>
      <c r="E6" s="304" t="s">
        <v>112</v>
      </c>
      <c r="F6" s="304" t="s">
        <v>113</v>
      </c>
      <c r="G6" s="303" t="s">
        <v>114</v>
      </c>
      <c r="H6" s="305" t="s">
        <v>115</v>
      </c>
      <c r="I6" s="323"/>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07"/>
    </row>
    <row r="7" spans="2:40" ht="12.75">
      <c r="B7" s="306" t="s">
        <v>116</v>
      </c>
      <c r="E7" s="308"/>
      <c r="F7" s="308"/>
      <c r="G7" s="275"/>
      <c r="I7" s="323"/>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07"/>
    </row>
    <row r="8" spans="1:40" ht="12.75" outlineLevel="1">
      <c r="A8" s="122" t="s">
        <v>117</v>
      </c>
      <c r="B8" s="289"/>
      <c r="C8" s="290" t="s">
        <v>118</v>
      </c>
      <c r="D8" s="309">
        <v>-95060.53</v>
      </c>
      <c r="E8" s="309">
        <v>1412102.08</v>
      </c>
      <c r="F8" s="309">
        <v>1346523.69</v>
      </c>
      <c r="G8" s="309">
        <v>-56246.04</v>
      </c>
      <c r="H8" s="309">
        <f>D8+E8-F8+G8</f>
        <v>-85728.1799999999</v>
      </c>
      <c r="I8" s="323"/>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07"/>
    </row>
    <row r="9" spans="1:40" s="272" customFormat="1" ht="12.75">
      <c r="A9" s="272" t="s">
        <v>119</v>
      </c>
      <c r="B9" s="306"/>
      <c r="C9" s="310" t="s">
        <v>120</v>
      </c>
      <c r="D9" s="285">
        <v>-95060.53</v>
      </c>
      <c r="E9" s="285">
        <v>1412102.08</v>
      </c>
      <c r="F9" s="285">
        <v>1346523.69</v>
      </c>
      <c r="G9" s="311">
        <v>-56246.04</v>
      </c>
      <c r="H9" s="285">
        <f>D9+E9-F9+G9</f>
        <v>-85728.1799999999</v>
      </c>
      <c r="I9" s="324"/>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13"/>
    </row>
    <row r="10" spans="4:40" ht="12.75">
      <c r="D10" s="282"/>
      <c r="E10" s="282"/>
      <c r="F10" s="282"/>
      <c r="G10" s="282"/>
      <c r="H10" s="282"/>
      <c r="I10" s="323"/>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07"/>
    </row>
    <row r="11" spans="2:40" ht="12.75">
      <c r="B11" s="306" t="s">
        <v>121</v>
      </c>
      <c r="D11" s="282"/>
      <c r="E11" s="282"/>
      <c r="F11" s="282"/>
      <c r="G11" s="282"/>
      <c r="H11" s="282"/>
      <c r="I11" s="323"/>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07"/>
    </row>
    <row r="12" spans="1:40" ht="12.75" outlineLevel="1">
      <c r="A12" s="122" t="s">
        <v>1322</v>
      </c>
      <c r="B12" s="289"/>
      <c r="C12" s="290" t="s">
        <v>1333</v>
      </c>
      <c r="D12" s="312">
        <v>-110441.24</v>
      </c>
      <c r="E12" s="312">
        <v>0</v>
      </c>
      <c r="F12" s="312">
        <v>-205009.6</v>
      </c>
      <c r="G12" s="312">
        <v>-150000</v>
      </c>
      <c r="H12" s="312">
        <f>D12+E12-F12+G12</f>
        <v>-55431.64</v>
      </c>
      <c r="I12" s="323"/>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07"/>
    </row>
    <row r="13" spans="1:40" ht="12.75" outlineLevel="1">
      <c r="A13" s="122" t="s">
        <v>1323</v>
      </c>
      <c r="B13" s="289"/>
      <c r="C13" s="290" t="s">
        <v>1334</v>
      </c>
      <c r="D13" s="312">
        <v>86630.78</v>
      </c>
      <c r="E13" s="312">
        <v>92936.65</v>
      </c>
      <c r="F13" s="312">
        <v>-462934.28</v>
      </c>
      <c r="G13" s="312">
        <v>0</v>
      </c>
      <c r="H13" s="312">
        <f>D13+E13-F13+G13</f>
        <v>642501.71</v>
      </c>
      <c r="I13" s="323"/>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07"/>
    </row>
    <row r="14" spans="1:40" ht="12.75" outlineLevel="1">
      <c r="A14" s="122" t="s">
        <v>1324</v>
      </c>
      <c r="B14" s="289"/>
      <c r="C14" s="290" t="s">
        <v>1335</v>
      </c>
      <c r="D14" s="312">
        <v>169863.8</v>
      </c>
      <c r="E14" s="312">
        <v>0</v>
      </c>
      <c r="F14" s="312">
        <v>-621.07</v>
      </c>
      <c r="G14" s="312">
        <v>-170484.87</v>
      </c>
      <c r="H14" s="312">
        <f>D14+E14-F14+G14</f>
        <v>0</v>
      </c>
      <c r="I14" s="323"/>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07"/>
    </row>
    <row r="15" spans="1:40" ht="12.75" outlineLevel="1">
      <c r="A15" s="122" t="s">
        <v>1325</v>
      </c>
      <c r="B15" s="289"/>
      <c r="C15" s="290" t="s">
        <v>1336</v>
      </c>
      <c r="D15" s="312">
        <v>20976.04</v>
      </c>
      <c r="E15" s="312">
        <v>572856.13</v>
      </c>
      <c r="F15" s="312">
        <v>1000108.93</v>
      </c>
      <c r="G15" s="312">
        <v>0</v>
      </c>
      <c r="H15" s="312">
        <f>D15+E15-F15+G15</f>
        <v>-406276.76</v>
      </c>
      <c r="I15" s="323"/>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07"/>
    </row>
    <row r="16" spans="1:40" s="272" customFormat="1" ht="12.75">
      <c r="A16" s="272" t="s">
        <v>1326</v>
      </c>
      <c r="B16" s="306"/>
      <c r="C16" s="310" t="s">
        <v>122</v>
      </c>
      <c r="D16" s="286">
        <v>167029.38</v>
      </c>
      <c r="E16" s="286">
        <v>665792.78</v>
      </c>
      <c r="F16" s="286">
        <v>331543.98</v>
      </c>
      <c r="G16" s="286">
        <v>-320484.87</v>
      </c>
      <c r="H16" s="286">
        <f>D16+E16-F16+G16</f>
        <v>180793.31000000006</v>
      </c>
      <c r="I16" s="324"/>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13"/>
    </row>
    <row r="17" spans="2:39" ht="0.75" customHeight="1">
      <c r="B17" s="289"/>
      <c r="C17" s="315"/>
      <c r="D17" s="291"/>
      <c r="E17" s="291"/>
      <c r="F17" s="291"/>
      <c r="G17" s="291"/>
      <c r="H17" s="115"/>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row>
    <row r="18" spans="1:39" ht="12.75">
      <c r="A18" s="292"/>
      <c r="B18" s="316"/>
      <c r="C18" s="316"/>
      <c r="D18" s="317"/>
      <c r="E18" s="317"/>
      <c r="F18" s="317"/>
      <c r="G18" s="317"/>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row>
    <row r="19" spans="1:39" ht="12.75">
      <c r="A19" s="292"/>
      <c r="B19" s="316"/>
      <c r="C19" s="316"/>
      <c r="D19" s="317"/>
      <c r="E19" s="317"/>
      <c r="F19" s="317"/>
      <c r="G19" s="317"/>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row>
    <row r="20" spans="1:39" ht="12.75">
      <c r="A20" s="292"/>
      <c r="B20" s="316"/>
      <c r="C20" s="316"/>
      <c r="D20" s="317"/>
      <c r="E20" s="317"/>
      <c r="F20" s="317"/>
      <c r="G20" s="317"/>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row>
    <row r="21" spans="1:39" ht="12.75">
      <c r="A21" s="292"/>
      <c r="B21" s="316"/>
      <c r="C21" s="316"/>
      <c r="D21" s="317"/>
      <c r="E21" s="317"/>
      <c r="F21" s="317"/>
      <c r="G21" s="317"/>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row>
    <row r="22" spans="1:39" ht="12.75">
      <c r="A22" s="292"/>
      <c r="B22" s="316"/>
      <c r="C22" s="316"/>
      <c r="D22" s="317"/>
      <c r="E22" s="317"/>
      <c r="F22" s="317"/>
      <c r="G22" s="317"/>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row>
    <row r="23" spans="1:39" ht="12.75">
      <c r="A23" s="292"/>
      <c r="B23" s="316"/>
      <c r="C23" s="316"/>
      <c r="D23" s="317"/>
      <c r="E23" s="317"/>
      <c r="F23" s="317"/>
      <c r="G23" s="317"/>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row>
    <row r="24" spans="1:39" ht="12.75">
      <c r="A24" s="292"/>
      <c r="B24" s="316"/>
      <c r="C24" s="316"/>
      <c r="D24" s="317"/>
      <c r="E24" s="317"/>
      <c r="F24" s="317"/>
      <c r="G24" s="317"/>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row>
    <row r="25" spans="1:39" ht="12.75">
      <c r="A25" s="292"/>
      <c r="B25" s="316"/>
      <c r="C25" s="316"/>
      <c r="D25" s="317"/>
      <c r="E25" s="317"/>
      <c r="F25" s="317"/>
      <c r="G25" s="317"/>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row>
    <row r="26" spans="1:39" ht="12.75">
      <c r="A26" s="292"/>
      <c r="B26" s="316"/>
      <c r="C26" s="316"/>
      <c r="D26" s="317"/>
      <c r="E26" s="317"/>
      <c r="F26" s="317"/>
      <c r="G26" s="317"/>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row>
    <row r="27" spans="1:39" ht="12.75">
      <c r="A27" s="292"/>
      <c r="B27" s="316"/>
      <c r="C27" s="316"/>
      <c r="D27" s="317"/>
      <c r="E27" s="317"/>
      <c r="F27" s="317"/>
      <c r="G27" s="317"/>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row>
    <row r="28" spans="1:39" ht="12.75">
      <c r="A28" s="292"/>
      <c r="B28" s="316"/>
      <c r="C28" s="316"/>
      <c r="D28" s="317"/>
      <c r="E28" s="317"/>
      <c r="F28" s="317"/>
      <c r="G28" s="317"/>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row>
    <row r="29" spans="1:39" ht="12.75">
      <c r="A29" s="292"/>
      <c r="B29" s="316"/>
      <c r="C29" s="316"/>
      <c r="D29" s="317"/>
      <c r="E29" s="317"/>
      <c r="F29" s="317"/>
      <c r="G29" s="317"/>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row>
    <row r="30" spans="1:39" ht="12.75">
      <c r="A30" s="292"/>
      <c r="B30" s="316"/>
      <c r="C30" s="316"/>
      <c r="D30" s="317"/>
      <c r="E30" s="317"/>
      <c r="F30" s="317"/>
      <c r="G30" s="317"/>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row>
    <row r="31" spans="1:39" ht="12.75">
      <c r="A31" s="292"/>
      <c r="B31" s="316"/>
      <c r="C31" s="316"/>
      <c r="D31" s="317"/>
      <c r="E31" s="317"/>
      <c r="F31" s="317"/>
      <c r="G31" s="317"/>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row>
    <row r="32" spans="1:39" ht="12.75">
      <c r="A32" s="292"/>
      <c r="B32" s="316"/>
      <c r="C32" s="316"/>
      <c r="D32" s="317"/>
      <c r="E32" s="317"/>
      <c r="F32" s="317"/>
      <c r="G32" s="317"/>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row>
    <row r="33" spans="1:39" ht="12.75">
      <c r="A33" s="292"/>
      <c r="B33" s="316"/>
      <c r="C33" s="316"/>
      <c r="D33" s="317"/>
      <c r="E33" s="317"/>
      <c r="F33" s="317"/>
      <c r="G33" s="317"/>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row>
    <row r="34" spans="1:39" ht="12.75">
      <c r="A34" s="292"/>
      <c r="B34" s="316"/>
      <c r="C34" s="316"/>
      <c r="D34" s="317"/>
      <c r="E34" s="317"/>
      <c r="F34" s="317"/>
      <c r="G34" s="317"/>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row>
    <row r="35" spans="1:39" ht="12.75">
      <c r="A35" s="292"/>
      <c r="B35" s="316"/>
      <c r="C35" s="316"/>
      <c r="D35" s="317"/>
      <c r="E35" s="317"/>
      <c r="F35" s="317"/>
      <c r="G35" s="317"/>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row>
    <row r="36" spans="1:39" ht="12.75">
      <c r="A36" s="292"/>
      <c r="B36" s="316"/>
      <c r="C36" s="316"/>
      <c r="D36" s="317"/>
      <c r="E36" s="317"/>
      <c r="F36" s="317"/>
      <c r="G36" s="317"/>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row>
    <row r="37" spans="1:39" ht="12.75">
      <c r="A37" s="292"/>
      <c r="B37" s="316"/>
      <c r="C37" s="316"/>
      <c r="D37" s="317"/>
      <c r="E37" s="317"/>
      <c r="F37" s="317"/>
      <c r="G37" s="317"/>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row>
    <row r="38" spans="1:39" ht="12.75">
      <c r="A38" s="292"/>
      <c r="B38" s="316"/>
      <c r="C38" s="316"/>
      <c r="D38" s="317"/>
      <c r="E38" s="317"/>
      <c r="F38" s="317"/>
      <c r="G38" s="317"/>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row>
    <row r="39" spans="1:39" ht="12.75">
      <c r="A39" s="292"/>
      <c r="B39" s="316"/>
      <c r="C39" s="316"/>
      <c r="D39" s="317"/>
      <c r="E39" s="317"/>
      <c r="F39" s="317"/>
      <c r="G39" s="317"/>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row>
    <row r="40" spans="1:39" ht="12.75">
      <c r="A40" s="292"/>
      <c r="B40" s="316"/>
      <c r="C40" s="316"/>
      <c r="D40" s="317"/>
      <c r="E40" s="317"/>
      <c r="F40" s="317"/>
      <c r="G40" s="317"/>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row>
    <row r="41" spans="1:39" ht="12.75">
      <c r="A41" s="292"/>
      <c r="B41" s="316"/>
      <c r="C41" s="316"/>
      <c r="D41" s="317"/>
      <c r="E41" s="317"/>
      <c r="F41" s="317"/>
      <c r="G41" s="317"/>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row>
    <row r="42" spans="1:39" ht="12.75">
      <c r="A42" s="292"/>
      <c r="B42" s="316"/>
      <c r="C42" s="316"/>
      <c r="D42" s="317"/>
      <c r="E42" s="317"/>
      <c r="F42" s="317"/>
      <c r="G42" s="317"/>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row>
    <row r="43" spans="1:39" ht="12.75">
      <c r="A43" s="292"/>
      <c r="B43" s="316"/>
      <c r="C43" s="316"/>
      <c r="D43" s="317"/>
      <c r="E43" s="317"/>
      <c r="F43" s="317"/>
      <c r="G43" s="317"/>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row>
    <row r="44" spans="1:39" ht="12.75">
      <c r="A44" s="292"/>
      <c r="B44" s="316"/>
      <c r="C44" s="316"/>
      <c r="D44" s="317"/>
      <c r="E44" s="317"/>
      <c r="F44" s="317"/>
      <c r="G44" s="317"/>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row>
    <row r="45" spans="1:39" ht="12.75">
      <c r="A45" s="292"/>
      <c r="B45" s="316"/>
      <c r="C45" s="316"/>
      <c r="D45" s="317"/>
      <c r="E45" s="317"/>
      <c r="F45" s="317"/>
      <c r="G45" s="317"/>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row>
    <row r="46" spans="1:39" ht="12.75">
      <c r="A46" s="292"/>
      <c r="B46" s="316"/>
      <c r="C46" s="316"/>
      <c r="D46" s="317"/>
      <c r="E46" s="317"/>
      <c r="F46" s="317"/>
      <c r="G46" s="317"/>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row>
    <row r="47" spans="1:39" ht="12.75">
      <c r="A47" s="292"/>
      <c r="B47" s="316"/>
      <c r="C47" s="316"/>
      <c r="D47" s="317"/>
      <c r="E47" s="317"/>
      <c r="F47" s="317"/>
      <c r="G47" s="317"/>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row>
    <row r="48" spans="1:39" ht="12.75">
      <c r="A48" s="292"/>
      <c r="B48" s="316"/>
      <c r="C48" s="316"/>
      <c r="D48" s="317"/>
      <c r="E48" s="317"/>
      <c r="F48" s="317"/>
      <c r="G48" s="317"/>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row>
    <row r="49" spans="1:39" ht="12.75">
      <c r="A49" s="292"/>
      <c r="B49" s="316"/>
      <c r="C49" s="316"/>
      <c r="D49" s="317"/>
      <c r="E49" s="317"/>
      <c r="F49" s="317"/>
      <c r="G49" s="317"/>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row>
    <row r="50" spans="1:39" ht="12.75">
      <c r="A50" s="292"/>
      <c r="B50" s="316"/>
      <c r="C50" s="316"/>
      <c r="D50" s="317"/>
      <c r="E50" s="317"/>
      <c r="F50" s="317"/>
      <c r="G50" s="317"/>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row>
    <row r="51" spans="1:39" ht="12.75">
      <c r="A51" s="292"/>
      <c r="B51" s="316"/>
      <c r="C51" s="316"/>
      <c r="D51" s="317"/>
      <c r="E51" s="317"/>
      <c r="F51" s="317"/>
      <c r="G51" s="317"/>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row>
    <row r="52" spans="1:39" ht="12.75">
      <c r="A52" s="292"/>
      <c r="B52" s="316"/>
      <c r="C52" s="316"/>
      <c r="D52" s="317"/>
      <c r="E52" s="317"/>
      <c r="F52" s="317"/>
      <c r="G52" s="317"/>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row>
    <row r="53" spans="1:39" ht="12.75">
      <c r="A53" s="292"/>
      <c r="B53" s="316"/>
      <c r="C53" s="316"/>
      <c r="D53" s="317"/>
      <c r="E53" s="317"/>
      <c r="F53" s="317"/>
      <c r="G53" s="317"/>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row>
    <row r="54" spans="1:39" ht="12.75">
      <c r="A54" s="292"/>
      <c r="B54" s="316"/>
      <c r="C54" s="316"/>
      <c r="D54" s="317"/>
      <c r="E54" s="317"/>
      <c r="F54" s="317"/>
      <c r="G54" s="317"/>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row>
    <row r="55" spans="1:39" ht="12.75">
      <c r="A55" s="292"/>
      <c r="B55" s="316"/>
      <c r="C55" s="316"/>
      <c r="D55" s="317"/>
      <c r="E55" s="317"/>
      <c r="F55" s="317"/>
      <c r="G55" s="317"/>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row>
    <row r="56" spans="1:39" ht="12.75">
      <c r="A56" s="292"/>
      <c r="B56" s="316"/>
      <c r="C56" s="316"/>
      <c r="D56" s="317"/>
      <c r="E56" s="317"/>
      <c r="F56" s="317"/>
      <c r="G56" s="317"/>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row>
    <row r="57" spans="1:39" ht="12.75">
      <c r="A57" s="292"/>
      <c r="B57" s="316"/>
      <c r="C57" s="316"/>
      <c r="D57" s="317"/>
      <c r="E57" s="317"/>
      <c r="F57" s="317"/>
      <c r="G57" s="317"/>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row>
    <row r="58" spans="1:39" ht="12.75">
      <c r="A58" s="292"/>
      <c r="B58" s="316"/>
      <c r="C58" s="316"/>
      <c r="D58" s="317"/>
      <c r="E58" s="317"/>
      <c r="F58" s="317"/>
      <c r="G58" s="317"/>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row>
    <row r="59" spans="1:39" ht="12.75">
      <c r="A59" s="292"/>
      <c r="B59" s="316"/>
      <c r="C59" s="316"/>
      <c r="D59" s="317"/>
      <c r="E59" s="317"/>
      <c r="F59" s="317"/>
      <c r="G59" s="317"/>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row>
    <row r="60" spans="1:39" ht="12.75">
      <c r="A60" s="292"/>
      <c r="B60" s="316"/>
      <c r="C60" s="316"/>
      <c r="D60" s="317"/>
      <c r="E60" s="317"/>
      <c r="F60" s="317"/>
      <c r="G60" s="317"/>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row>
    <row r="61" spans="1:39" ht="12.75">
      <c r="A61" s="292"/>
      <c r="B61" s="316"/>
      <c r="C61" s="316"/>
      <c r="D61" s="317"/>
      <c r="E61" s="317"/>
      <c r="F61" s="317"/>
      <c r="G61" s="317"/>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row>
    <row r="62" spans="1:39" ht="12.75">
      <c r="A62" s="292"/>
      <c r="B62" s="316"/>
      <c r="C62" s="316"/>
      <c r="D62" s="317"/>
      <c r="E62" s="317"/>
      <c r="F62" s="317"/>
      <c r="G62" s="317"/>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row>
    <row r="63" spans="1:39" ht="12.75">
      <c r="A63" s="292"/>
      <c r="B63" s="316"/>
      <c r="C63" s="316"/>
      <c r="D63" s="317"/>
      <c r="E63" s="317"/>
      <c r="F63" s="317"/>
      <c r="G63" s="317"/>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row>
    <row r="64" spans="1:39" ht="12.75">
      <c r="A64" s="292"/>
      <c r="B64" s="316"/>
      <c r="C64" s="316"/>
      <c r="D64" s="317"/>
      <c r="E64" s="317"/>
      <c r="F64" s="317"/>
      <c r="G64" s="317"/>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row>
    <row r="65" spans="1:39" ht="12.75">
      <c r="A65" s="292"/>
      <c r="B65" s="316"/>
      <c r="C65" s="316"/>
      <c r="D65" s="317"/>
      <c r="E65" s="317"/>
      <c r="F65" s="317"/>
      <c r="G65" s="317"/>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row>
    <row r="66" spans="1:39" ht="12.75">
      <c r="A66" s="292"/>
      <c r="B66" s="316"/>
      <c r="C66" s="316"/>
      <c r="D66" s="317"/>
      <c r="E66" s="317"/>
      <c r="F66" s="317"/>
      <c r="G66" s="317"/>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row>
    <row r="67" spans="1:39" ht="12.75">
      <c r="A67" s="292"/>
      <c r="B67" s="316"/>
      <c r="C67" s="316"/>
      <c r="D67" s="317"/>
      <c r="E67" s="317"/>
      <c r="F67" s="317"/>
      <c r="G67" s="317"/>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row>
    <row r="68" spans="1:39" ht="12.75">
      <c r="A68" s="292"/>
      <c r="B68" s="316"/>
      <c r="C68" s="316"/>
      <c r="D68" s="317"/>
      <c r="E68" s="317"/>
      <c r="F68" s="317"/>
      <c r="G68" s="317"/>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row>
    <row r="69" spans="1:39" ht="12.75">
      <c r="A69" s="292"/>
      <c r="B69" s="316"/>
      <c r="C69" s="316"/>
      <c r="D69" s="317"/>
      <c r="E69" s="317"/>
      <c r="F69" s="317"/>
      <c r="G69" s="317"/>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row>
    <row r="70" spans="1:39" ht="12.75">
      <c r="A70" s="292"/>
      <c r="B70" s="316"/>
      <c r="C70" s="316"/>
      <c r="D70" s="317"/>
      <c r="E70" s="317"/>
      <c r="F70" s="317"/>
      <c r="G70" s="317"/>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row>
    <row r="71" spans="1:39" ht="12.75">
      <c r="A71" s="292"/>
      <c r="B71" s="316"/>
      <c r="C71" s="316"/>
      <c r="D71" s="317"/>
      <c r="E71" s="317"/>
      <c r="F71" s="317"/>
      <c r="G71" s="317"/>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row>
    <row r="72" spans="1:39" ht="12.75">
      <c r="A72" s="292"/>
      <c r="B72" s="316"/>
      <c r="C72" s="316"/>
      <c r="D72" s="317"/>
      <c r="E72" s="317"/>
      <c r="F72" s="317"/>
      <c r="G72" s="317"/>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row>
    <row r="73" spans="1:39" ht="12.75">
      <c r="A73" s="292"/>
      <c r="B73" s="316"/>
      <c r="C73" s="316"/>
      <c r="D73" s="317"/>
      <c r="E73" s="317"/>
      <c r="F73" s="317"/>
      <c r="G73" s="317"/>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row>
    <row r="74" spans="1:39" ht="12.75">
      <c r="A74" s="292"/>
      <c r="B74" s="316"/>
      <c r="C74" s="316"/>
      <c r="D74" s="317"/>
      <c r="E74" s="317"/>
      <c r="F74" s="317"/>
      <c r="G74" s="317"/>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row>
    <row r="75" spans="1:39" ht="12.75">
      <c r="A75" s="292"/>
      <c r="B75" s="316"/>
      <c r="C75" s="316"/>
      <c r="D75" s="317"/>
      <c r="E75" s="317"/>
      <c r="F75" s="317"/>
      <c r="G75" s="317"/>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row>
    <row r="76" spans="1:39" ht="12.75">
      <c r="A76" s="292"/>
      <c r="B76" s="316"/>
      <c r="C76" s="316"/>
      <c r="D76" s="317"/>
      <c r="E76" s="317"/>
      <c r="F76" s="317"/>
      <c r="G76" s="317"/>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row>
    <row r="77" spans="1:39" ht="12.75">
      <c r="A77" s="292"/>
      <c r="B77" s="316"/>
      <c r="C77" s="316"/>
      <c r="D77" s="317"/>
      <c r="E77" s="317"/>
      <c r="F77" s="317"/>
      <c r="G77" s="317"/>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row>
    <row r="78" spans="1:39" ht="12.75">
      <c r="A78" s="292"/>
      <c r="B78" s="316"/>
      <c r="C78" s="316"/>
      <c r="D78" s="317"/>
      <c r="E78" s="317"/>
      <c r="F78" s="317"/>
      <c r="G78" s="317"/>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row>
    <row r="79" spans="1:39" ht="12.75">
      <c r="A79" s="292"/>
      <c r="B79" s="316"/>
      <c r="C79" s="316"/>
      <c r="D79" s="317"/>
      <c r="E79" s="317"/>
      <c r="F79" s="317"/>
      <c r="G79" s="317"/>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row>
    <row r="80" spans="1:39" ht="12.75">
      <c r="A80" s="292"/>
      <c r="B80" s="316"/>
      <c r="C80" s="316"/>
      <c r="D80" s="317"/>
      <c r="E80" s="317"/>
      <c r="F80" s="317"/>
      <c r="G80" s="317"/>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row>
    <row r="81" spans="1:39" ht="12.75">
      <c r="A81" s="292"/>
      <c r="B81" s="316"/>
      <c r="C81" s="316"/>
      <c r="D81" s="317"/>
      <c r="E81" s="317"/>
      <c r="F81" s="317"/>
      <c r="G81" s="317"/>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row>
    <row r="82" spans="1:39" ht="12.75">
      <c r="A82" s="292"/>
      <c r="B82" s="316"/>
      <c r="C82" s="316"/>
      <c r="D82" s="317"/>
      <c r="E82" s="317"/>
      <c r="F82" s="317"/>
      <c r="G82" s="317"/>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row>
    <row r="83" spans="1:39" ht="12.75">
      <c r="A83" s="292"/>
      <c r="B83" s="316"/>
      <c r="C83" s="316"/>
      <c r="D83" s="317"/>
      <c r="E83" s="317"/>
      <c r="F83" s="317"/>
      <c r="G83" s="317"/>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row>
    <row r="84" spans="1:39" ht="12.75">
      <c r="A84" s="292"/>
      <c r="B84" s="316"/>
      <c r="C84" s="316"/>
      <c r="D84" s="317"/>
      <c r="E84" s="317"/>
      <c r="F84" s="317"/>
      <c r="G84" s="317"/>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row>
    <row r="85" spans="1:39" ht="12.75">
      <c r="A85" s="292"/>
      <c r="B85" s="316"/>
      <c r="C85" s="316"/>
      <c r="D85" s="317"/>
      <c r="E85" s="317"/>
      <c r="F85" s="317"/>
      <c r="G85" s="317"/>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row>
    <row r="86" spans="1:39" ht="12.75">
      <c r="A86" s="292"/>
      <c r="B86" s="316"/>
      <c r="C86" s="316"/>
      <c r="D86" s="317"/>
      <c r="E86" s="317"/>
      <c r="F86" s="317"/>
      <c r="G86" s="317"/>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row>
    <row r="87" spans="1:39" ht="12.75">
      <c r="A87" s="292"/>
      <c r="B87" s="316"/>
      <c r="C87" s="316"/>
      <c r="D87" s="317"/>
      <c r="E87" s="317"/>
      <c r="F87" s="317"/>
      <c r="G87" s="317"/>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row>
    <row r="88" spans="1:39" ht="12.75">
      <c r="A88" s="292"/>
      <c r="B88" s="316"/>
      <c r="C88" s="316"/>
      <c r="D88" s="317"/>
      <c r="E88" s="317"/>
      <c r="F88" s="317"/>
      <c r="G88" s="317"/>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row>
    <row r="89" spans="1:39" ht="12.75">
      <c r="A89" s="292"/>
      <c r="B89" s="316"/>
      <c r="C89" s="316"/>
      <c r="D89" s="317"/>
      <c r="E89" s="317"/>
      <c r="F89" s="317"/>
      <c r="G89" s="317"/>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row>
    <row r="90" spans="1:39" ht="12.75">
      <c r="A90" s="292"/>
      <c r="B90" s="316"/>
      <c r="C90" s="316"/>
      <c r="D90" s="317"/>
      <c r="E90" s="317"/>
      <c r="F90" s="317"/>
      <c r="G90" s="317"/>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row>
    <row r="91" spans="1:39" ht="12.75">
      <c r="A91" s="292"/>
      <c r="B91" s="316"/>
      <c r="C91" s="316"/>
      <c r="D91" s="317"/>
      <c r="E91" s="317"/>
      <c r="F91" s="317"/>
      <c r="G91" s="317"/>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row>
    <row r="92" spans="1:39" ht="12.75">
      <c r="A92" s="292"/>
      <c r="B92" s="316"/>
      <c r="C92" s="316"/>
      <c r="D92" s="317"/>
      <c r="E92" s="317"/>
      <c r="F92" s="317"/>
      <c r="G92" s="317"/>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row>
    <row r="93" spans="1:39" ht="12.75">
      <c r="A93" s="292"/>
      <c r="B93" s="316"/>
      <c r="C93" s="316"/>
      <c r="D93" s="317"/>
      <c r="E93" s="317"/>
      <c r="F93" s="317"/>
      <c r="G93" s="317"/>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row>
    <row r="94" spans="1:39" ht="12.75">
      <c r="A94" s="292"/>
      <c r="B94" s="316"/>
      <c r="C94" s="316"/>
      <c r="D94" s="317"/>
      <c r="E94" s="317"/>
      <c r="F94" s="317"/>
      <c r="G94" s="317"/>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row>
    <row r="95" spans="1:39" ht="12.75">
      <c r="A95" s="292"/>
      <c r="B95" s="316"/>
      <c r="C95" s="316"/>
      <c r="D95" s="317"/>
      <c r="E95" s="317"/>
      <c r="F95" s="317"/>
      <c r="G95" s="317"/>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row>
    <row r="96" spans="1:39" ht="12.75">
      <c r="A96" s="292"/>
      <c r="B96" s="316"/>
      <c r="C96" s="316"/>
      <c r="D96" s="317"/>
      <c r="E96" s="317"/>
      <c r="F96" s="317"/>
      <c r="G96" s="317"/>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row>
    <row r="97" spans="1:39" ht="12.75">
      <c r="A97" s="292"/>
      <c r="B97" s="316"/>
      <c r="C97" s="316"/>
      <c r="D97" s="317"/>
      <c r="E97" s="317"/>
      <c r="F97" s="317"/>
      <c r="G97" s="317"/>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row>
    <row r="98" spans="1:39" ht="12.75">
      <c r="A98" s="292"/>
      <c r="B98" s="316"/>
      <c r="C98" s="316"/>
      <c r="D98" s="317"/>
      <c r="E98" s="317"/>
      <c r="F98" s="317"/>
      <c r="G98" s="317"/>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row>
    <row r="99" spans="1:39" ht="12.75">
      <c r="A99" s="292"/>
      <c r="B99" s="316"/>
      <c r="C99" s="316"/>
      <c r="D99" s="317"/>
      <c r="E99" s="317"/>
      <c r="F99" s="317"/>
      <c r="G99" s="317"/>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row>
  </sheetData>
  <mergeCells count="4">
    <mergeCell ref="B2:C2"/>
    <mergeCell ref="B3:C3"/>
    <mergeCell ref="B4:C4"/>
    <mergeCell ref="B5:C5"/>
  </mergeCells>
  <printOptions horizontalCentered="1"/>
  <pageMargins left="0.5" right="0.5" top="0.75" bottom="0.5" header="0.5" footer="0.5"/>
  <pageSetup horizontalDpi="600" verticalDpi="600" orientation="landscape" scale="75" r:id="rId1"/>
</worksheet>
</file>

<file path=xl/worksheets/sheet9.xml><?xml version="1.0" encoding="utf-8"?>
<worksheet xmlns="http://schemas.openxmlformats.org/spreadsheetml/2006/main" xmlns:r="http://schemas.openxmlformats.org/officeDocument/2006/relationships">
  <dimension ref="A1:AW118"/>
  <sheetViews>
    <sheetView workbookViewId="0" topLeftCell="B2">
      <selection activeCell="B5" sqref="B5"/>
    </sheetView>
  </sheetViews>
  <sheetFormatPr defaultColWidth="9.140625" defaultRowHeight="12.75" outlineLevelRow="1"/>
  <cols>
    <col min="1" max="1" width="0" style="325" hidden="1" customWidth="1"/>
    <col min="2" max="2" width="1.1484375" style="326" customWidth="1"/>
    <col min="3" max="3" width="1.1484375" style="328" customWidth="1"/>
    <col min="4" max="4" width="2.421875" style="328" customWidth="1"/>
    <col min="5" max="5" width="43.28125" style="328" hidden="1" customWidth="1"/>
    <col min="6" max="6" width="58.7109375" style="333" customWidth="1"/>
    <col min="7" max="7" width="15.140625" style="377" customWidth="1"/>
    <col min="8" max="8" width="15.140625" style="331" customWidth="1"/>
    <col min="9" max="9" width="16.28125" style="331" customWidth="1"/>
    <col min="10" max="10" width="15.28125" style="331" customWidth="1"/>
    <col min="11" max="11" width="13.7109375" style="331" customWidth="1"/>
    <col min="12" max="13" width="16.00390625" style="331" customWidth="1"/>
    <col min="14" max="14" width="11.57421875" style="332" hidden="1" customWidth="1"/>
    <col min="15" max="15" width="0" style="333" hidden="1" customWidth="1"/>
    <col min="16" max="17" width="9.140625" style="325" customWidth="1"/>
    <col min="18" max="18" width="9.140625" style="325" hidden="1" customWidth="1"/>
    <col min="19" max="16384" width="9.140625" style="325" customWidth="1"/>
  </cols>
  <sheetData>
    <row r="1" spans="1:49" ht="12.75" hidden="1">
      <c r="A1" s="325" t="s">
        <v>61</v>
      </c>
      <c r="B1" s="326" t="s">
        <v>353</v>
      </c>
      <c r="C1" s="327"/>
      <c r="D1" s="327"/>
      <c r="E1" s="328" t="s">
        <v>354</v>
      </c>
      <c r="F1" s="329" t="s">
        <v>355</v>
      </c>
      <c r="G1" s="330" t="s">
        <v>123</v>
      </c>
      <c r="H1" s="331" t="s">
        <v>124</v>
      </c>
      <c r="I1" s="331" t="s">
        <v>125</v>
      </c>
      <c r="J1" s="331" t="s">
        <v>126</v>
      </c>
      <c r="K1" s="331" t="s">
        <v>127</v>
      </c>
      <c r="L1" s="331" t="s">
        <v>128</v>
      </c>
      <c r="M1" s="331" t="s">
        <v>355</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row>
    <row r="2" spans="2:49" s="334" customFormat="1" ht="15.75" customHeight="1">
      <c r="B2" s="335" t="s">
        <v>356</v>
      </c>
      <c r="C2" s="336"/>
      <c r="D2" s="336"/>
      <c r="E2" s="337"/>
      <c r="F2" s="92"/>
      <c r="G2" s="338"/>
      <c r="H2" s="339"/>
      <c r="I2" s="340"/>
      <c r="J2" s="339"/>
      <c r="K2" s="341"/>
      <c r="L2" s="339"/>
      <c r="M2" s="342"/>
      <c r="N2" s="343"/>
      <c r="O2" s="344" t="s">
        <v>471</v>
      </c>
      <c r="P2" s="392"/>
      <c r="Q2" s="343"/>
      <c r="R2" s="343" t="s">
        <v>65</v>
      </c>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row>
    <row r="3" spans="2:49" s="345" customFormat="1" ht="15.75" customHeight="1">
      <c r="B3" s="150" t="s">
        <v>129</v>
      </c>
      <c r="C3" s="346"/>
      <c r="D3" s="346"/>
      <c r="E3" s="347"/>
      <c r="F3" s="96"/>
      <c r="G3" s="348"/>
      <c r="H3" s="254"/>
      <c r="I3" s="255"/>
      <c r="J3" s="349"/>
      <c r="K3" s="254"/>
      <c r="L3" s="254"/>
      <c r="M3" s="350"/>
      <c r="N3" s="351"/>
      <c r="O3" s="352"/>
      <c r="P3" s="393"/>
      <c r="Q3" s="351"/>
      <c r="R3" s="351" t="s">
        <v>130</v>
      </c>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row>
    <row r="4" spans="2:49" ht="15.75" customHeight="1">
      <c r="B4" s="257" t="s">
        <v>178</v>
      </c>
      <c r="C4" s="353"/>
      <c r="D4" s="353"/>
      <c r="E4" s="354"/>
      <c r="F4" s="102"/>
      <c r="G4" s="355"/>
      <c r="H4" s="297"/>
      <c r="I4" s="297"/>
      <c r="J4" s="297"/>
      <c r="K4" s="297"/>
      <c r="L4" s="297"/>
      <c r="M4" s="356"/>
      <c r="P4" s="394"/>
      <c r="Q4" s="332"/>
      <c r="R4" s="332" t="s">
        <v>470</v>
      </c>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row>
    <row r="5" spans="2:49" ht="12.75" customHeight="1">
      <c r="B5" s="262"/>
      <c r="C5" s="357"/>
      <c r="D5" s="357"/>
      <c r="E5" s="358"/>
      <c r="F5" s="107"/>
      <c r="G5" s="359"/>
      <c r="H5" s="299"/>
      <c r="I5" s="299"/>
      <c r="J5" s="299"/>
      <c r="K5" s="299"/>
      <c r="L5" s="299"/>
      <c r="M5" s="360"/>
      <c r="N5" s="361"/>
      <c r="P5" s="394"/>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row>
    <row r="6" spans="2:49" s="362" customFormat="1" ht="39" customHeight="1">
      <c r="B6" s="363"/>
      <c r="C6" s="364"/>
      <c r="D6" s="364"/>
      <c r="E6" s="364"/>
      <c r="F6" s="365"/>
      <c r="G6" s="269" t="s">
        <v>131</v>
      </c>
      <c r="H6" s="366" t="s">
        <v>132</v>
      </c>
      <c r="I6" s="366" t="s">
        <v>133</v>
      </c>
      <c r="J6" s="366" t="s">
        <v>134</v>
      </c>
      <c r="K6" s="366" t="s">
        <v>135</v>
      </c>
      <c r="L6" s="366" t="s">
        <v>136</v>
      </c>
      <c r="M6" s="366" t="s">
        <v>137</v>
      </c>
      <c r="N6" s="367"/>
      <c r="O6" s="365"/>
      <c r="P6" s="395"/>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row>
    <row r="7" spans="7:49" ht="12.75" customHeight="1">
      <c r="G7" s="368"/>
      <c r="P7" s="394"/>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row>
    <row r="8" spans="2:49" s="369" customFormat="1" ht="12.75" customHeight="1">
      <c r="B8" s="370" t="s">
        <v>138</v>
      </c>
      <c r="C8" s="371"/>
      <c r="D8" s="371"/>
      <c r="E8" s="372"/>
      <c r="F8" s="373"/>
      <c r="G8" s="368"/>
      <c r="H8" s="374"/>
      <c r="I8" s="374"/>
      <c r="J8" s="374"/>
      <c r="K8" s="374"/>
      <c r="L8" s="374"/>
      <c r="M8" s="374"/>
      <c r="N8" s="375"/>
      <c r="O8" s="373"/>
      <c r="P8" s="396"/>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row>
    <row r="9" spans="3:49" ht="12.75" customHeight="1">
      <c r="C9" s="376" t="s">
        <v>139</v>
      </c>
      <c r="D9" s="376"/>
      <c r="P9" s="394"/>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row>
    <row r="10" spans="1:49" ht="12.75" outlineLevel="1">
      <c r="A10" s="325" t="s">
        <v>140</v>
      </c>
      <c r="C10" s="327"/>
      <c r="D10" s="327"/>
      <c r="E10" s="328" t="s">
        <v>141</v>
      </c>
      <c r="F10" s="329" t="str">
        <f aca="true" t="shared" si="0" ref="F10:F15">UPPER(E10)</f>
        <v>OWEN B LOONEY TRUST</v>
      </c>
      <c r="G10" s="378">
        <v>54173.1</v>
      </c>
      <c r="H10" s="379">
        <v>0</v>
      </c>
      <c r="I10" s="379">
        <v>-1415.85</v>
      </c>
      <c r="J10" s="379">
        <v>559.96</v>
      </c>
      <c r="K10" s="379">
        <v>0</v>
      </c>
      <c r="L10" s="379">
        <v>0</v>
      </c>
      <c r="M10" s="379">
        <f aca="true" t="shared" si="1" ref="M10:M15">G10+H10+I10+J10-K10+L10</f>
        <v>53317.21</v>
      </c>
      <c r="P10" s="394"/>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row>
    <row r="11" spans="1:49" ht="12.75" outlineLevel="1">
      <c r="A11" s="325" t="s">
        <v>142</v>
      </c>
      <c r="C11" s="327"/>
      <c r="D11" s="327"/>
      <c r="E11" s="328" t="s">
        <v>143</v>
      </c>
      <c r="F11" s="329" t="str">
        <f t="shared" si="0"/>
        <v>OLSON FUND FOR ARTS</v>
      </c>
      <c r="G11" s="380">
        <v>472899.11</v>
      </c>
      <c r="H11" s="381">
        <v>0</v>
      </c>
      <c r="I11" s="381">
        <v>-12359.52</v>
      </c>
      <c r="J11" s="381">
        <v>4888.03</v>
      </c>
      <c r="K11" s="381">
        <v>0</v>
      </c>
      <c r="L11" s="381">
        <v>0</v>
      </c>
      <c r="M11" s="381">
        <f t="shared" si="1"/>
        <v>465427.62</v>
      </c>
      <c r="P11" s="394"/>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row>
    <row r="12" spans="1:49" ht="12.75" outlineLevel="1">
      <c r="A12" s="325" t="s">
        <v>144</v>
      </c>
      <c r="C12" s="327"/>
      <c r="D12" s="327"/>
      <c r="E12" s="328" t="s">
        <v>145</v>
      </c>
      <c r="F12" s="329" t="str">
        <f t="shared" si="0"/>
        <v>UNDIST G&amp;L POOLED</v>
      </c>
      <c r="G12" s="380">
        <v>5882.59</v>
      </c>
      <c r="H12" s="381">
        <v>0</v>
      </c>
      <c r="I12" s="381">
        <v>0</v>
      </c>
      <c r="J12" s="381">
        <v>-5882.59</v>
      </c>
      <c r="K12" s="381">
        <v>0</v>
      </c>
      <c r="L12" s="381">
        <v>0</v>
      </c>
      <c r="M12" s="381">
        <f t="shared" si="1"/>
        <v>0</v>
      </c>
      <c r="P12" s="394"/>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row>
    <row r="13" spans="1:49" ht="12.75" outlineLevel="1">
      <c r="A13" s="325" t="s">
        <v>146</v>
      </c>
      <c r="C13" s="327"/>
      <c r="D13" s="327"/>
      <c r="E13" s="328" t="s">
        <v>147</v>
      </c>
      <c r="F13" s="329" t="str">
        <f t="shared" si="0"/>
        <v>STRICKLAND HIST PRIZE</v>
      </c>
      <c r="G13" s="380">
        <v>8917</v>
      </c>
      <c r="H13" s="381">
        <v>0</v>
      </c>
      <c r="I13" s="381">
        <v>-227.23</v>
      </c>
      <c r="J13" s="381">
        <v>92.22</v>
      </c>
      <c r="K13" s="381">
        <v>0</v>
      </c>
      <c r="L13" s="381">
        <v>0</v>
      </c>
      <c r="M13" s="381">
        <f t="shared" si="1"/>
        <v>8781.99</v>
      </c>
      <c r="P13" s="394"/>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row>
    <row r="14" spans="1:49" ht="12.75" outlineLevel="1">
      <c r="A14" s="325" t="s">
        <v>148</v>
      </c>
      <c r="C14" s="327"/>
      <c r="D14" s="327"/>
      <c r="E14" s="328" t="s">
        <v>149</v>
      </c>
      <c r="F14" s="329" t="str">
        <f t="shared" si="0"/>
        <v>GENERAL ENDOWMENT TRUST</v>
      </c>
      <c r="G14" s="380">
        <v>12592.18</v>
      </c>
      <c r="H14" s="381">
        <v>0</v>
      </c>
      <c r="I14" s="381">
        <v>55.1</v>
      </c>
      <c r="J14" s="381">
        <v>707.28</v>
      </c>
      <c r="K14" s="381">
        <v>0</v>
      </c>
      <c r="L14" s="381">
        <v>0</v>
      </c>
      <c r="M14" s="381">
        <f t="shared" si="1"/>
        <v>13354.560000000001</v>
      </c>
      <c r="P14" s="394"/>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row>
    <row r="15" spans="1:49" ht="12.75" customHeight="1">
      <c r="A15" s="325" t="s">
        <v>150</v>
      </c>
      <c r="E15" s="382" t="s">
        <v>151</v>
      </c>
      <c r="F15" s="383" t="str">
        <f t="shared" si="0"/>
        <v>TOTAL INCOME RESTRICTED</v>
      </c>
      <c r="G15" s="285">
        <v>554463.98</v>
      </c>
      <c r="H15" s="284">
        <v>0</v>
      </c>
      <c r="I15" s="284">
        <v>-13947.5</v>
      </c>
      <c r="J15" s="284">
        <v>364.9</v>
      </c>
      <c r="K15" s="284">
        <v>0</v>
      </c>
      <c r="L15" s="284">
        <v>0</v>
      </c>
      <c r="M15" s="284">
        <f t="shared" si="1"/>
        <v>540881.38</v>
      </c>
      <c r="P15" s="394"/>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row>
    <row r="16" spans="7:49" ht="12.75" customHeight="1">
      <c r="G16" s="285"/>
      <c r="H16" s="284"/>
      <c r="I16" s="284"/>
      <c r="J16" s="284"/>
      <c r="K16" s="284"/>
      <c r="L16" s="284"/>
      <c r="M16" s="284"/>
      <c r="P16" s="394"/>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row>
    <row r="17" spans="4:49" ht="12.75" customHeight="1">
      <c r="D17" s="371" t="s">
        <v>152</v>
      </c>
      <c r="E17" s="384"/>
      <c r="F17" s="385"/>
      <c r="G17" s="285">
        <f aca="true" t="shared" si="2" ref="G17:M17">G15</f>
        <v>554463.98</v>
      </c>
      <c r="H17" s="284">
        <f t="shared" si="2"/>
        <v>0</v>
      </c>
      <c r="I17" s="284">
        <f t="shared" si="2"/>
        <v>-13947.5</v>
      </c>
      <c r="J17" s="284">
        <f t="shared" si="2"/>
        <v>364.9</v>
      </c>
      <c r="K17" s="284">
        <f t="shared" si="2"/>
        <v>0</v>
      </c>
      <c r="L17" s="284">
        <f t="shared" si="2"/>
        <v>0</v>
      </c>
      <c r="M17" s="284">
        <f t="shared" si="2"/>
        <v>540881.38</v>
      </c>
      <c r="P17" s="394"/>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row>
    <row r="18" spans="5:49" ht="12.75" customHeight="1">
      <c r="E18" s="376"/>
      <c r="F18" s="307"/>
      <c r="G18" s="386"/>
      <c r="H18" s="381"/>
      <c r="I18" s="381"/>
      <c r="J18" s="381"/>
      <c r="K18" s="381"/>
      <c r="L18" s="381"/>
      <c r="M18" s="381"/>
      <c r="P18" s="394"/>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row>
    <row r="19" spans="2:49" ht="12.75" customHeight="1">
      <c r="B19" s="306" t="s">
        <v>153</v>
      </c>
      <c r="G19" s="386"/>
      <c r="H19" s="381"/>
      <c r="I19" s="381"/>
      <c r="J19" s="381"/>
      <c r="K19" s="381"/>
      <c r="L19" s="381"/>
      <c r="M19" s="381"/>
      <c r="P19" s="394"/>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row>
    <row r="20" spans="3:49" ht="12.75" customHeight="1">
      <c r="C20" s="376" t="s">
        <v>139</v>
      </c>
      <c r="D20" s="376"/>
      <c r="G20" s="386"/>
      <c r="H20" s="381"/>
      <c r="I20" s="381"/>
      <c r="J20" s="381"/>
      <c r="K20" s="381"/>
      <c r="L20" s="381"/>
      <c r="M20" s="381"/>
      <c r="P20" s="394"/>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row>
    <row r="21" spans="1:49" ht="12.75" outlineLevel="1">
      <c r="A21" s="325" t="s">
        <v>154</v>
      </c>
      <c r="C21" s="327"/>
      <c r="D21" s="327"/>
      <c r="E21" s="328" t="s">
        <v>155</v>
      </c>
      <c r="F21" s="329" t="str">
        <f aca="true" t="shared" si="3" ref="F21:F26">UPPER(E21)</f>
        <v>THOMAS JEFFERSON AWD</v>
      </c>
      <c r="G21" s="380">
        <v>191377.68</v>
      </c>
      <c r="H21" s="381">
        <v>0</v>
      </c>
      <c r="I21" s="381">
        <v>4859.16</v>
      </c>
      <c r="J21" s="381">
        <v>2261.47</v>
      </c>
      <c r="K21" s="381">
        <v>0</v>
      </c>
      <c r="L21" s="381">
        <v>0</v>
      </c>
      <c r="M21" s="381">
        <f aca="true" t="shared" si="4" ref="M21:M26">G21+H21+I21+J21-K21+L21</f>
        <v>198498.31</v>
      </c>
      <c r="P21" s="394"/>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row>
    <row r="22" spans="1:49" ht="12.75" outlineLevel="1">
      <c r="A22" s="325" t="s">
        <v>156</v>
      </c>
      <c r="C22" s="327"/>
      <c r="D22" s="327"/>
      <c r="E22" s="328" t="s">
        <v>157</v>
      </c>
      <c r="F22" s="329" t="str">
        <f t="shared" si="3"/>
        <v>PRES AWD O/S TEACH</v>
      </c>
      <c r="G22" s="380">
        <v>542705.12</v>
      </c>
      <c r="H22" s="381">
        <v>0</v>
      </c>
      <c r="I22" s="381">
        <v>-14371.12</v>
      </c>
      <c r="J22" s="381">
        <v>5607.56</v>
      </c>
      <c r="K22" s="381">
        <v>0</v>
      </c>
      <c r="L22" s="381">
        <v>0</v>
      </c>
      <c r="M22" s="381">
        <f t="shared" si="4"/>
        <v>533941.56</v>
      </c>
      <c r="P22" s="394"/>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row>
    <row r="23" spans="1:49" ht="12.75" outlineLevel="1">
      <c r="A23" s="325" t="s">
        <v>158</v>
      </c>
      <c r="C23" s="327"/>
      <c r="D23" s="327"/>
      <c r="E23" s="328" t="s">
        <v>159</v>
      </c>
      <c r="F23" s="329" t="str">
        <f t="shared" si="3"/>
        <v>UNDIST G/L-BALANCED</v>
      </c>
      <c r="G23" s="380">
        <v>-165105.46</v>
      </c>
      <c r="H23" s="381">
        <v>0</v>
      </c>
      <c r="I23" s="381">
        <v>-814.79</v>
      </c>
      <c r="J23" s="381">
        <v>207322.1</v>
      </c>
      <c r="K23" s="381">
        <v>0</v>
      </c>
      <c r="L23" s="381">
        <v>0</v>
      </c>
      <c r="M23" s="381">
        <f t="shared" si="4"/>
        <v>41401.850000000006</v>
      </c>
      <c r="P23" s="394"/>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row>
    <row r="24" spans="1:49" ht="12.75" outlineLevel="1">
      <c r="A24" s="325" t="s">
        <v>160</v>
      </c>
      <c r="C24" s="327"/>
      <c r="D24" s="327"/>
      <c r="E24" s="328" t="s">
        <v>161</v>
      </c>
      <c r="F24" s="329" t="str">
        <f t="shared" si="3"/>
        <v>UNDIST G/L- FIXED</v>
      </c>
      <c r="G24" s="380">
        <v>-5638.2</v>
      </c>
      <c r="H24" s="381">
        <v>0</v>
      </c>
      <c r="I24" s="381">
        <v>-6184.73</v>
      </c>
      <c r="J24" s="381">
        <v>5978.09</v>
      </c>
      <c r="K24" s="381">
        <v>0</v>
      </c>
      <c r="L24" s="381">
        <v>0</v>
      </c>
      <c r="M24" s="381">
        <f t="shared" si="4"/>
        <v>-5844.84</v>
      </c>
      <c r="P24" s="394"/>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row>
    <row r="25" spans="1:49" ht="12.75" outlineLevel="1">
      <c r="A25" s="325" t="s">
        <v>162</v>
      </c>
      <c r="C25" s="327"/>
      <c r="D25" s="327"/>
      <c r="E25" s="328" t="s">
        <v>163</v>
      </c>
      <c r="F25" s="329" t="str">
        <f t="shared" si="3"/>
        <v>WEST HIST MAN GIFTS</v>
      </c>
      <c r="G25" s="380">
        <v>69763.71</v>
      </c>
      <c r="H25" s="381">
        <v>0</v>
      </c>
      <c r="I25" s="381">
        <v>-1823.32</v>
      </c>
      <c r="J25" s="381">
        <v>721.1</v>
      </c>
      <c r="K25" s="381">
        <v>0</v>
      </c>
      <c r="L25" s="381">
        <v>0</v>
      </c>
      <c r="M25" s="381">
        <f t="shared" si="4"/>
        <v>68661.49</v>
      </c>
      <c r="P25" s="394"/>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row>
    <row r="26" spans="1:49" ht="12.75" customHeight="1">
      <c r="A26" s="325" t="s">
        <v>164</v>
      </c>
      <c r="E26" s="382" t="s">
        <v>151</v>
      </c>
      <c r="F26" s="383" t="str">
        <f t="shared" si="3"/>
        <v>TOTAL INCOME RESTRICTED</v>
      </c>
      <c r="G26" s="285">
        <v>633102.85</v>
      </c>
      <c r="H26" s="284">
        <v>0</v>
      </c>
      <c r="I26" s="284">
        <v>-18334.8</v>
      </c>
      <c r="J26" s="284">
        <v>221890.32</v>
      </c>
      <c r="K26" s="284">
        <v>0</v>
      </c>
      <c r="L26" s="284">
        <v>0</v>
      </c>
      <c r="M26" s="284">
        <f t="shared" si="4"/>
        <v>836658.3699999999</v>
      </c>
      <c r="P26" s="394"/>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row>
    <row r="27" spans="7:49" ht="12.75" customHeight="1">
      <c r="G27" s="386"/>
      <c r="H27" s="381"/>
      <c r="I27" s="381"/>
      <c r="J27" s="381"/>
      <c r="K27" s="381"/>
      <c r="L27" s="381"/>
      <c r="M27" s="381"/>
      <c r="P27" s="394"/>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row>
    <row r="28" spans="3:49" ht="12.75" customHeight="1">
      <c r="C28" s="376" t="s">
        <v>165</v>
      </c>
      <c r="D28" s="376"/>
      <c r="G28" s="386"/>
      <c r="H28" s="381"/>
      <c r="I28" s="381"/>
      <c r="J28" s="381"/>
      <c r="K28" s="381"/>
      <c r="L28" s="381"/>
      <c r="M28" s="381"/>
      <c r="P28" s="394"/>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row>
    <row r="29" spans="1:49" ht="12.75" outlineLevel="1">
      <c r="A29" s="325" t="s">
        <v>166</v>
      </c>
      <c r="C29" s="327"/>
      <c r="D29" s="327"/>
      <c r="E29" s="328" t="s">
        <v>167</v>
      </c>
      <c r="F29" s="329" t="str">
        <f aca="true" t="shared" si="5" ref="F29:F34">UPPER(E29)</f>
        <v>ACADEMIC PROG SUPP</v>
      </c>
      <c r="G29" s="380">
        <v>31415883.35</v>
      </c>
      <c r="H29" s="381">
        <v>0</v>
      </c>
      <c r="I29" s="381">
        <v>787387.69</v>
      </c>
      <c r="J29" s="381">
        <v>302798.91</v>
      </c>
      <c r="K29" s="381">
        <v>0</v>
      </c>
      <c r="L29" s="381">
        <v>-6627256.26</v>
      </c>
      <c r="M29" s="381">
        <f aca="true" t="shared" si="6" ref="M29:M34">G29+H29+I29+J29-K29+L29</f>
        <v>25878813.690000005</v>
      </c>
      <c r="P29" s="394"/>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row>
    <row r="30" spans="1:49" ht="12.75" outlineLevel="1">
      <c r="A30" s="325" t="s">
        <v>168</v>
      </c>
      <c r="C30" s="327"/>
      <c r="D30" s="327"/>
      <c r="E30" s="328" t="s">
        <v>169</v>
      </c>
      <c r="F30" s="329" t="str">
        <f t="shared" si="5"/>
        <v>BIRCH ENDOWMENT</v>
      </c>
      <c r="G30" s="380">
        <v>109635.52</v>
      </c>
      <c r="H30" s="381">
        <v>0</v>
      </c>
      <c r="I30" s="381">
        <v>479.83</v>
      </c>
      <c r="J30" s="381">
        <v>6157.91</v>
      </c>
      <c r="K30" s="381">
        <v>0</v>
      </c>
      <c r="L30" s="381">
        <v>0</v>
      </c>
      <c r="M30" s="381">
        <f t="shared" si="6"/>
        <v>116273.26000000001</v>
      </c>
      <c r="P30" s="394"/>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row>
    <row r="31" spans="1:49" ht="12.75" outlineLevel="1">
      <c r="A31" s="325" t="s">
        <v>170</v>
      </c>
      <c r="C31" s="327"/>
      <c r="D31" s="327"/>
      <c r="E31" s="328" t="s">
        <v>171</v>
      </c>
      <c r="F31" s="329" t="str">
        <f t="shared" si="5"/>
        <v>HURWITZ ENDOWMENT FUND</v>
      </c>
      <c r="G31" s="380">
        <v>458895.85</v>
      </c>
      <c r="H31" s="381">
        <v>0</v>
      </c>
      <c r="I31" s="381">
        <v>2008.48</v>
      </c>
      <c r="J31" s="381">
        <v>25774.87</v>
      </c>
      <c r="K31" s="381">
        <v>0</v>
      </c>
      <c r="L31" s="381">
        <v>0</v>
      </c>
      <c r="M31" s="381">
        <f t="shared" si="6"/>
        <v>486679.19999999995</v>
      </c>
      <c r="P31" s="394"/>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row>
    <row r="32" spans="1:49" ht="12.75" outlineLevel="1">
      <c r="A32" s="325" t="s">
        <v>172</v>
      </c>
      <c r="C32" s="327"/>
      <c r="D32" s="327"/>
      <c r="E32" s="328" t="s">
        <v>173</v>
      </c>
      <c r="F32" s="329" t="str">
        <f t="shared" si="5"/>
        <v>KINSOLVING ENDOWMENT</v>
      </c>
      <c r="G32" s="380">
        <v>366813.58</v>
      </c>
      <c r="H32" s="381">
        <v>0</v>
      </c>
      <c r="I32" s="381">
        <v>1605.46</v>
      </c>
      <c r="J32" s="381">
        <v>20602.88</v>
      </c>
      <c r="K32" s="381">
        <v>0</v>
      </c>
      <c r="L32" s="381">
        <v>0</v>
      </c>
      <c r="M32" s="381">
        <f t="shared" si="6"/>
        <v>389021.92000000004</v>
      </c>
      <c r="P32" s="394"/>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row>
    <row r="33" spans="1:49" ht="12.75" outlineLevel="1">
      <c r="A33" s="325" t="s">
        <v>174</v>
      </c>
      <c r="C33" s="327"/>
      <c r="D33" s="327"/>
      <c r="E33" s="328" t="s">
        <v>179</v>
      </c>
      <c r="F33" s="329" t="str">
        <f t="shared" si="5"/>
        <v>WUNDERLICH ENDOWMENT</v>
      </c>
      <c r="G33" s="380">
        <v>366773.18</v>
      </c>
      <c r="H33" s="381">
        <v>0</v>
      </c>
      <c r="I33" s="381">
        <v>1605.28</v>
      </c>
      <c r="J33" s="381">
        <v>20600.59</v>
      </c>
      <c r="K33" s="381">
        <v>0</v>
      </c>
      <c r="L33" s="381">
        <v>0</v>
      </c>
      <c r="M33" s="381">
        <f t="shared" si="6"/>
        <v>388979.05000000005</v>
      </c>
      <c r="P33" s="394"/>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row>
    <row r="34" spans="1:49" ht="12.75" customHeight="1">
      <c r="A34" s="325" t="s">
        <v>180</v>
      </c>
      <c r="E34" s="382" t="s">
        <v>181</v>
      </c>
      <c r="F34" s="383" t="str">
        <f t="shared" si="5"/>
        <v>TOTAL INCOME UNRESTRICTED</v>
      </c>
      <c r="G34" s="285">
        <v>32718001.48</v>
      </c>
      <c r="H34" s="284">
        <v>0</v>
      </c>
      <c r="I34" s="284">
        <v>793086.74</v>
      </c>
      <c r="J34" s="284">
        <v>375935.16</v>
      </c>
      <c r="K34" s="284">
        <v>0</v>
      </c>
      <c r="L34" s="284">
        <v>-6627256.26</v>
      </c>
      <c r="M34" s="387">
        <f t="shared" si="6"/>
        <v>27259767.119999997</v>
      </c>
      <c r="P34" s="394"/>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row>
    <row r="35" spans="7:49" ht="12.75" customHeight="1">
      <c r="G35" s="285"/>
      <c r="H35" s="284"/>
      <c r="I35" s="284"/>
      <c r="J35" s="284"/>
      <c r="K35" s="284"/>
      <c r="L35" s="284"/>
      <c r="M35" s="387"/>
      <c r="P35" s="394"/>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row>
    <row r="36" spans="4:49" ht="12.75" customHeight="1">
      <c r="D36" s="371" t="s">
        <v>182</v>
      </c>
      <c r="G36" s="285">
        <f aca="true" t="shared" si="7" ref="G36:M36">G26+G34</f>
        <v>33351104.330000002</v>
      </c>
      <c r="H36" s="284">
        <f t="shared" si="7"/>
        <v>0</v>
      </c>
      <c r="I36" s="284">
        <f t="shared" si="7"/>
        <v>774751.94</v>
      </c>
      <c r="J36" s="284">
        <f t="shared" si="7"/>
        <v>597825.48</v>
      </c>
      <c r="K36" s="284">
        <f t="shared" si="7"/>
        <v>0</v>
      </c>
      <c r="L36" s="284">
        <f t="shared" si="7"/>
        <v>-6627256.26</v>
      </c>
      <c r="M36" s="284">
        <f t="shared" si="7"/>
        <v>28096425.49</v>
      </c>
      <c r="P36" s="394"/>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row>
    <row r="37" spans="7:49" ht="12.75" customHeight="1">
      <c r="G37" s="386"/>
      <c r="H37" s="381"/>
      <c r="I37" s="381"/>
      <c r="J37" s="381"/>
      <c r="K37" s="381"/>
      <c r="L37" s="381"/>
      <c r="M37" s="381"/>
      <c r="P37" s="394"/>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row>
    <row r="38" spans="2:49" ht="12.75" customHeight="1">
      <c r="B38" s="306" t="s">
        <v>183</v>
      </c>
      <c r="G38" s="386"/>
      <c r="H38" s="381"/>
      <c r="I38" s="381"/>
      <c r="J38" s="381"/>
      <c r="K38" s="381"/>
      <c r="L38" s="381"/>
      <c r="M38" s="381"/>
      <c r="P38" s="394"/>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row>
    <row r="39" spans="3:49" ht="12.75" customHeight="1">
      <c r="C39" s="376" t="s">
        <v>184</v>
      </c>
      <c r="D39" s="376"/>
      <c r="G39" s="386"/>
      <c r="H39" s="381"/>
      <c r="I39" s="381"/>
      <c r="J39" s="381"/>
      <c r="K39" s="381"/>
      <c r="L39" s="381"/>
      <c r="M39" s="381"/>
      <c r="P39" s="394"/>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row>
    <row r="40" spans="1:49" ht="12.75" outlineLevel="1">
      <c r="A40" s="325" t="s">
        <v>185</v>
      </c>
      <c r="C40" s="327"/>
      <c r="D40" s="327"/>
      <c r="E40" s="328" t="s">
        <v>186</v>
      </c>
      <c r="F40" s="329" t="str">
        <f>UPPER(E40)</f>
        <v>WOMBLES UNITRUST</v>
      </c>
      <c r="G40" s="380">
        <v>116391.53</v>
      </c>
      <c r="H40" s="381">
        <v>0</v>
      </c>
      <c r="I40" s="381">
        <v>3041.86</v>
      </c>
      <c r="J40" s="381">
        <v>21391.77</v>
      </c>
      <c r="K40" s="381">
        <v>8469.85</v>
      </c>
      <c r="L40" s="381">
        <v>0</v>
      </c>
      <c r="M40" s="381">
        <f>G40+H40+I40+J40-K40+L40</f>
        <v>132355.31</v>
      </c>
      <c r="P40" s="394"/>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row>
    <row r="41" spans="1:49" ht="12.75" customHeight="1">
      <c r="A41" s="325" t="s">
        <v>187</v>
      </c>
      <c r="E41" s="371" t="s">
        <v>188</v>
      </c>
      <c r="F41" s="383" t="str">
        <f>UPPER(E41)</f>
        <v>TOTAL UNITRUST FUNDS</v>
      </c>
      <c r="G41" s="285">
        <v>116391.53</v>
      </c>
      <c r="H41" s="284">
        <v>0</v>
      </c>
      <c r="I41" s="284">
        <v>3041.86</v>
      </c>
      <c r="J41" s="284">
        <v>21391.77</v>
      </c>
      <c r="K41" s="284">
        <v>8469.85</v>
      </c>
      <c r="L41" s="284">
        <v>0</v>
      </c>
      <c r="M41" s="284">
        <f>G41+H41+I41+J41-K41+L41</f>
        <v>132355.31</v>
      </c>
      <c r="P41" s="394"/>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row>
    <row r="42" spans="7:49" ht="12.75" customHeight="1">
      <c r="G42" s="388"/>
      <c r="H42" s="381"/>
      <c r="I42" s="381"/>
      <c r="J42" s="381"/>
      <c r="K42" s="381"/>
      <c r="L42" s="381"/>
      <c r="M42" s="381"/>
      <c r="P42" s="394"/>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row>
    <row r="43" spans="1:49" ht="12.75" customHeight="1">
      <c r="A43" s="325" t="s">
        <v>353</v>
      </c>
      <c r="C43" s="376" t="s">
        <v>189</v>
      </c>
      <c r="D43" s="376"/>
      <c r="G43" s="388"/>
      <c r="H43" s="381"/>
      <c r="I43" s="381"/>
      <c r="J43" s="381"/>
      <c r="K43" s="381"/>
      <c r="L43" s="381"/>
      <c r="M43" s="381"/>
      <c r="P43" s="394"/>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row>
    <row r="44" spans="1:49" ht="12.75" outlineLevel="1">
      <c r="A44" s="325" t="s">
        <v>144</v>
      </c>
      <c r="C44" s="327"/>
      <c r="D44" s="327"/>
      <c r="E44" s="328" t="s">
        <v>145</v>
      </c>
      <c r="F44" s="329" t="str">
        <f>UPPER(E44)</f>
        <v>UNDIST G&amp;L POOLED</v>
      </c>
      <c r="G44" s="380">
        <v>36149.11</v>
      </c>
      <c r="H44" s="381">
        <v>0</v>
      </c>
      <c r="I44" s="381">
        <v>1498.25</v>
      </c>
      <c r="J44" s="381">
        <v>-40291.77</v>
      </c>
      <c r="K44" s="381">
        <v>-1024.1</v>
      </c>
      <c r="L44" s="381">
        <v>0</v>
      </c>
      <c r="M44" s="381">
        <f>G44+H44+I44+J44-K44+L44</f>
        <v>-1620.3099999999963</v>
      </c>
      <c r="P44" s="394"/>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row>
    <row r="45" spans="1:49" ht="12.75" customHeight="1">
      <c r="A45" s="325" t="s">
        <v>190</v>
      </c>
      <c r="E45" s="371" t="s">
        <v>191</v>
      </c>
      <c r="F45" s="383" t="str">
        <f>UPPER(E45)</f>
        <v>TOTAL LIFE INCOME FUNDS</v>
      </c>
      <c r="G45" s="285">
        <v>36149.11</v>
      </c>
      <c r="H45" s="284">
        <v>0</v>
      </c>
      <c r="I45" s="284">
        <v>1498.25</v>
      </c>
      <c r="J45" s="284">
        <v>-40291.77</v>
      </c>
      <c r="K45" s="284">
        <v>-1024.1</v>
      </c>
      <c r="L45" s="284">
        <v>0</v>
      </c>
      <c r="M45" s="284">
        <f>G45+H45+I45+J45-K45+L45</f>
        <v>-1620.3099999999963</v>
      </c>
      <c r="P45" s="394"/>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row>
    <row r="46" spans="7:49" ht="12.75" customHeight="1">
      <c r="G46" s="285"/>
      <c r="H46" s="284"/>
      <c r="I46" s="284"/>
      <c r="J46" s="284"/>
      <c r="K46" s="284"/>
      <c r="L46" s="284"/>
      <c r="M46" s="284"/>
      <c r="P46" s="394"/>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row>
    <row r="47" spans="6:49" ht="12.75" customHeight="1">
      <c r="F47" s="313" t="s">
        <v>192</v>
      </c>
      <c r="G47" s="285">
        <f aca="true" t="shared" si="8" ref="G47:M47">G41+G45</f>
        <v>152540.64</v>
      </c>
      <c r="H47" s="284">
        <f t="shared" si="8"/>
        <v>0</v>
      </c>
      <c r="I47" s="284">
        <f t="shared" si="8"/>
        <v>4540.110000000001</v>
      </c>
      <c r="J47" s="284">
        <f t="shared" si="8"/>
        <v>-18899.999999999996</v>
      </c>
      <c r="K47" s="284">
        <f t="shared" si="8"/>
        <v>7445.75</v>
      </c>
      <c r="L47" s="284">
        <f t="shared" si="8"/>
        <v>0</v>
      </c>
      <c r="M47" s="284">
        <f t="shared" si="8"/>
        <v>130735</v>
      </c>
      <c r="P47" s="394"/>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row>
    <row r="48" spans="16:49" ht="12.75" customHeight="1">
      <c r="P48" s="394"/>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row>
    <row r="49" spans="6:49" ht="12.75" customHeight="1">
      <c r="F49" s="313" t="s">
        <v>193</v>
      </c>
      <c r="G49" s="286">
        <f aca="true" t="shared" si="9" ref="G49:M49">G17+G36+G47</f>
        <v>34058108.95</v>
      </c>
      <c r="H49" s="389">
        <f t="shared" si="9"/>
        <v>0</v>
      </c>
      <c r="I49" s="389">
        <f t="shared" si="9"/>
        <v>765344.5499999999</v>
      </c>
      <c r="J49" s="389">
        <f t="shared" si="9"/>
        <v>579290.38</v>
      </c>
      <c r="K49" s="389">
        <f t="shared" si="9"/>
        <v>7445.75</v>
      </c>
      <c r="L49" s="389">
        <f t="shared" si="9"/>
        <v>-6627256.26</v>
      </c>
      <c r="M49" s="389">
        <f t="shared" si="9"/>
        <v>28768041.869999997</v>
      </c>
      <c r="O49" s="329"/>
      <c r="P49" s="394"/>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row>
    <row r="50" spans="1:49" ht="12.75">
      <c r="A50" s="326"/>
      <c r="B50" s="332"/>
      <c r="C50" s="332"/>
      <c r="D50" s="332"/>
      <c r="E50" s="332"/>
      <c r="F50" s="332"/>
      <c r="G50" s="398"/>
      <c r="H50" s="398"/>
      <c r="I50" s="398"/>
      <c r="J50" s="398"/>
      <c r="K50" s="398"/>
      <c r="L50" s="398"/>
      <c r="M50" s="398"/>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97"/>
      <c r="AM50" s="391"/>
      <c r="AN50" s="391"/>
      <c r="AO50" s="391"/>
      <c r="AP50" s="391"/>
      <c r="AQ50" s="391"/>
      <c r="AR50" s="391"/>
      <c r="AS50" s="391"/>
      <c r="AT50" s="391"/>
      <c r="AU50" s="391"/>
      <c r="AV50" s="391"/>
      <c r="AW50" s="391"/>
    </row>
    <row r="51" spans="1:38" ht="12.75">
      <c r="A51" s="326"/>
      <c r="B51" s="332"/>
      <c r="C51" s="332"/>
      <c r="D51" s="332"/>
      <c r="E51" s="332"/>
      <c r="F51" s="332"/>
      <c r="G51" s="398"/>
      <c r="H51" s="398"/>
      <c r="I51" s="398"/>
      <c r="J51" s="398"/>
      <c r="K51" s="398"/>
      <c r="L51" s="398"/>
      <c r="M51" s="398"/>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3"/>
    </row>
    <row r="52" spans="1:38" ht="12.75">
      <c r="A52" s="326"/>
      <c r="B52" s="332"/>
      <c r="C52" s="332"/>
      <c r="D52" s="332"/>
      <c r="E52" s="332"/>
      <c r="F52" s="332"/>
      <c r="G52" s="398"/>
      <c r="H52" s="398"/>
      <c r="I52" s="398"/>
      <c r="J52" s="398"/>
      <c r="K52" s="398"/>
      <c r="L52" s="398"/>
      <c r="M52" s="398"/>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3"/>
    </row>
    <row r="53" spans="1:38" ht="12.75">
      <c r="A53" s="326"/>
      <c r="B53" s="332"/>
      <c r="C53" s="332"/>
      <c r="D53" s="332"/>
      <c r="E53" s="332"/>
      <c r="F53" s="332"/>
      <c r="G53" s="398"/>
      <c r="H53" s="398"/>
      <c r="I53" s="398"/>
      <c r="J53" s="398"/>
      <c r="K53" s="398"/>
      <c r="L53" s="398"/>
      <c r="M53" s="398"/>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3"/>
    </row>
    <row r="54" spans="1:38" ht="12.75">
      <c r="A54" s="326"/>
      <c r="B54" s="332"/>
      <c r="C54" s="332"/>
      <c r="D54" s="332"/>
      <c r="E54" s="332"/>
      <c r="F54" s="332"/>
      <c r="G54" s="398"/>
      <c r="H54" s="398"/>
      <c r="I54" s="398"/>
      <c r="J54" s="398"/>
      <c r="K54" s="398"/>
      <c r="L54" s="398"/>
      <c r="M54" s="398"/>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3"/>
    </row>
    <row r="55" spans="1:38" ht="12.75">
      <c r="A55" s="326"/>
      <c r="B55" s="332"/>
      <c r="C55" s="332"/>
      <c r="D55" s="332"/>
      <c r="E55" s="332"/>
      <c r="F55" s="332"/>
      <c r="G55" s="398"/>
      <c r="H55" s="398"/>
      <c r="I55" s="398"/>
      <c r="J55" s="398"/>
      <c r="K55" s="398"/>
      <c r="L55" s="398"/>
      <c r="M55" s="398"/>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3"/>
    </row>
    <row r="56" spans="1:38" ht="12.75">
      <c r="A56" s="326"/>
      <c r="B56" s="332"/>
      <c r="C56" s="332"/>
      <c r="D56" s="332"/>
      <c r="E56" s="332"/>
      <c r="F56" s="332"/>
      <c r="G56" s="398"/>
      <c r="H56" s="398"/>
      <c r="I56" s="398"/>
      <c r="J56" s="398"/>
      <c r="K56" s="398"/>
      <c r="L56" s="398"/>
      <c r="M56" s="398"/>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3"/>
    </row>
    <row r="57" spans="1:38" ht="12.75">
      <c r="A57" s="326"/>
      <c r="B57" s="332"/>
      <c r="C57" s="332"/>
      <c r="D57" s="332"/>
      <c r="E57" s="332"/>
      <c r="F57" s="332"/>
      <c r="G57" s="398"/>
      <c r="H57" s="398"/>
      <c r="I57" s="398"/>
      <c r="J57" s="398"/>
      <c r="K57" s="398"/>
      <c r="L57" s="398"/>
      <c r="M57" s="398"/>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3"/>
    </row>
    <row r="58" spans="1:38" ht="12.75">
      <c r="A58" s="326"/>
      <c r="B58" s="332"/>
      <c r="C58" s="332"/>
      <c r="D58" s="332"/>
      <c r="E58" s="332"/>
      <c r="F58" s="332"/>
      <c r="G58" s="398"/>
      <c r="H58" s="398"/>
      <c r="I58" s="398"/>
      <c r="J58" s="398"/>
      <c r="K58" s="398"/>
      <c r="L58" s="398"/>
      <c r="M58" s="398"/>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3"/>
    </row>
    <row r="59" spans="1:38" ht="12.75">
      <c r="A59" s="326"/>
      <c r="B59" s="332"/>
      <c r="C59" s="332"/>
      <c r="D59" s="332"/>
      <c r="E59" s="332"/>
      <c r="F59" s="332"/>
      <c r="G59" s="398"/>
      <c r="H59" s="398"/>
      <c r="I59" s="398"/>
      <c r="J59" s="398"/>
      <c r="K59" s="398"/>
      <c r="L59" s="398"/>
      <c r="M59" s="398"/>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3"/>
    </row>
    <row r="60" spans="1:38" ht="12.75">
      <c r="A60" s="326"/>
      <c r="B60" s="332"/>
      <c r="C60" s="332"/>
      <c r="D60" s="332"/>
      <c r="E60" s="332"/>
      <c r="F60" s="332"/>
      <c r="G60" s="398"/>
      <c r="H60" s="398"/>
      <c r="I60" s="398"/>
      <c r="J60" s="398"/>
      <c r="K60" s="398"/>
      <c r="L60" s="398"/>
      <c r="M60" s="398"/>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3"/>
    </row>
    <row r="61" spans="1:38" ht="12.75">
      <c r="A61" s="326"/>
      <c r="B61" s="332"/>
      <c r="C61" s="332"/>
      <c r="D61" s="332"/>
      <c r="E61" s="332"/>
      <c r="F61" s="332"/>
      <c r="G61" s="398"/>
      <c r="H61" s="398"/>
      <c r="I61" s="398"/>
      <c r="J61" s="398"/>
      <c r="K61" s="398"/>
      <c r="L61" s="398"/>
      <c r="M61" s="398"/>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3"/>
    </row>
    <row r="62" spans="1:38" ht="12.75">
      <c r="A62" s="326"/>
      <c r="B62" s="332"/>
      <c r="C62" s="332"/>
      <c r="D62" s="332"/>
      <c r="E62" s="332"/>
      <c r="F62" s="332"/>
      <c r="G62" s="398"/>
      <c r="H62" s="398"/>
      <c r="I62" s="398"/>
      <c r="J62" s="398"/>
      <c r="K62" s="398"/>
      <c r="L62" s="398"/>
      <c r="M62" s="398"/>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3"/>
    </row>
    <row r="63" spans="1:38" ht="12.75">
      <c r="A63" s="326"/>
      <c r="B63" s="332"/>
      <c r="C63" s="332"/>
      <c r="D63" s="332"/>
      <c r="E63" s="332"/>
      <c r="F63" s="332"/>
      <c r="G63" s="398"/>
      <c r="H63" s="398"/>
      <c r="I63" s="398"/>
      <c r="J63" s="398"/>
      <c r="K63" s="398"/>
      <c r="L63" s="398"/>
      <c r="M63" s="398"/>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3"/>
    </row>
    <row r="64" spans="1:38" ht="12.75">
      <c r="A64" s="326"/>
      <c r="B64" s="332"/>
      <c r="C64" s="332"/>
      <c r="D64" s="332"/>
      <c r="E64" s="332"/>
      <c r="F64" s="332"/>
      <c r="G64" s="398"/>
      <c r="H64" s="398"/>
      <c r="I64" s="398"/>
      <c r="J64" s="398"/>
      <c r="K64" s="398"/>
      <c r="L64" s="398"/>
      <c r="M64" s="398"/>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3"/>
    </row>
    <row r="65" spans="1:38" ht="12.75">
      <c r="A65" s="326"/>
      <c r="B65" s="332"/>
      <c r="C65" s="332"/>
      <c r="D65" s="332"/>
      <c r="E65" s="332"/>
      <c r="F65" s="332"/>
      <c r="G65" s="398"/>
      <c r="H65" s="398"/>
      <c r="I65" s="398"/>
      <c r="J65" s="398"/>
      <c r="K65" s="398"/>
      <c r="L65" s="398"/>
      <c r="M65" s="398"/>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3"/>
    </row>
    <row r="66" spans="1:38" ht="12.75">
      <c r="A66" s="326"/>
      <c r="B66" s="332"/>
      <c r="C66" s="332"/>
      <c r="D66" s="332"/>
      <c r="E66" s="332"/>
      <c r="F66" s="332"/>
      <c r="G66" s="398"/>
      <c r="H66" s="398"/>
      <c r="I66" s="398"/>
      <c r="J66" s="398"/>
      <c r="K66" s="398"/>
      <c r="L66" s="398"/>
      <c r="M66" s="398"/>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3"/>
    </row>
    <row r="67" spans="1:38" ht="12.75">
      <c r="A67" s="326"/>
      <c r="B67" s="332"/>
      <c r="C67" s="332"/>
      <c r="D67" s="332"/>
      <c r="E67" s="332"/>
      <c r="F67" s="332"/>
      <c r="G67" s="398"/>
      <c r="H67" s="398"/>
      <c r="I67" s="398"/>
      <c r="J67" s="398"/>
      <c r="K67" s="398"/>
      <c r="L67" s="398"/>
      <c r="M67" s="398"/>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3"/>
    </row>
    <row r="68" spans="1:38" ht="12.75">
      <c r="A68" s="326"/>
      <c r="B68" s="332"/>
      <c r="C68" s="332"/>
      <c r="D68" s="332"/>
      <c r="E68" s="332"/>
      <c r="F68" s="332"/>
      <c r="G68" s="398"/>
      <c r="H68" s="398"/>
      <c r="I68" s="398"/>
      <c r="J68" s="398"/>
      <c r="K68" s="398"/>
      <c r="L68" s="398"/>
      <c r="M68" s="398"/>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3"/>
    </row>
    <row r="69" spans="1:38" ht="12.75">
      <c r="A69" s="326"/>
      <c r="B69" s="332"/>
      <c r="C69" s="332"/>
      <c r="D69" s="332"/>
      <c r="E69" s="332"/>
      <c r="F69" s="332"/>
      <c r="G69" s="398"/>
      <c r="H69" s="398"/>
      <c r="I69" s="398"/>
      <c r="J69" s="398"/>
      <c r="K69" s="398"/>
      <c r="L69" s="398"/>
      <c r="M69" s="398"/>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3"/>
    </row>
    <row r="70" spans="1:38" ht="12.75">
      <c r="A70" s="326"/>
      <c r="B70" s="332"/>
      <c r="C70" s="332"/>
      <c r="D70" s="332"/>
      <c r="E70" s="332"/>
      <c r="F70" s="332"/>
      <c r="G70" s="398"/>
      <c r="H70" s="398"/>
      <c r="I70" s="398"/>
      <c r="J70" s="398"/>
      <c r="K70" s="398"/>
      <c r="L70" s="398"/>
      <c r="M70" s="398"/>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3"/>
    </row>
    <row r="71" spans="1:38" ht="12.75">
      <c r="A71" s="326"/>
      <c r="B71" s="332"/>
      <c r="C71" s="332"/>
      <c r="D71" s="332"/>
      <c r="E71" s="332"/>
      <c r="F71" s="332"/>
      <c r="G71" s="398"/>
      <c r="H71" s="398"/>
      <c r="I71" s="398"/>
      <c r="J71" s="398"/>
      <c r="K71" s="398"/>
      <c r="L71" s="398"/>
      <c r="M71" s="398"/>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3"/>
    </row>
    <row r="72" spans="1:38" ht="12.75">
      <c r="A72" s="326"/>
      <c r="B72" s="332"/>
      <c r="C72" s="332"/>
      <c r="D72" s="332"/>
      <c r="E72" s="332"/>
      <c r="F72" s="332"/>
      <c r="G72" s="398"/>
      <c r="H72" s="398"/>
      <c r="I72" s="398"/>
      <c r="J72" s="398"/>
      <c r="K72" s="398"/>
      <c r="L72" s="398"/>
      <c r="M72" s="398"/>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3"/>
    </row>
    <row r="73" spans="1:38" ht="12.75">
      <c r="A73" s="326"/>
      <c r="B73" s="332"/>
      <c r="C73" s="332"/>
      <c r="D73" s="332"/>
      <c r="E73" s="332"/>
      <c r="F73" s="332"/>
      <c r="G73" s="398"/>
      <c r="H73" s="398"/>
      <c r="I73" s="398"/>
      <c r="J73" s="398"/>
      <c r="K73" s="398"/>
      <c r="L73" s="398"/>
      <c r="M73" s="398"/>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3"/>
    </row>
    <row r="74" spans="1:38" ht="12.75">
      <c r="A74" s="326"/>
      <c r="B74" s="332"/>
      <c r="C74" s="332"/>
      <c r="D74" s="332"/>
      <c r="E74" s="332"/>
      <c r="F74" s="332"/>
      <c r="G74" s="398"/>
      <c r="H74" s="398"/>
      <c r="I74" s="398"/>
      <c r="J74" s="398"/>
      <c r="K74" s="398"/>
      <c r="L74" s="398"/>
      <c r="M74" s="398"/>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3"/>
    </row>
    <row r="75" spans="1:38" ht="12.75">
      <c r="A75" s="326"/>
      <c r="B75" s="332"/>
      <c r="C75" s="332"/>
      <c r="D75" s="332"/>
      <c r="E75" s="332"/>
      <c r="F75" s="332"/>
      <c r="G75" s="398"/>
      <c r="H75" s="398"/>
      <c r="I75" s="398"/>
      <c r="J75" s="398"/>
      <c r="K75" s="398"/>
      <c r="L75" s="398"/>
      <c r="M75" s="398"/>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3"/>
    </row>
    <row r="76" spans="1:38" ht="12.75">
      <c r="A76" s="326"/>
      <c r="B76" s="332"/>
      <c r="C76" s="332"/>
      <c r="D76" s="332"/>
      <c r="E76" s="332"/>
      <c r="F76" s="332"/>
      <c r="G76" s="398"/>
      <c r="H76" s="398"/>
      <c r="I76" s="398"/>
      <c r="J76" s="398"/>
      <c r="K76" s="398"/>
      <c r="L76" s="398"/>
      <c r="M76" s="398"/>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3"/>
    </row>
    <row r="77" spans="1:38" ht="12.75">
      <c r="A77" s="326"/>
      <c r="B77" s="332"/>
      <c r="C77" s="332"/>
      <c r="D77" s="332"/>
      <c r="E77" s="332"/>
      <c r="F77" s="332"/>
      <c r="G77" s="398"/>
      <c r="H77" s="398"/>
      <c r="I77" s="398"/>
      <c r="J77" s="398"/>
      <c r="K77" s="398"/>
      <c r="L77" s="398"/>
      <c r="M77" s="398"/>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3"/>
    </row>
    <row r="78" spans="1:38" ht="12.75">
      <c r="A78" s="326"/>
      <c r="B78" s="332"/>
      <c r="C78" s="332"/>
      <c r="D78" s="332"/>
      <c r="E78" s="332"/>
      <c r="F78" s="332"/>
      <c r="G78" s="398"/>
      <c r="H78" s="398"/>
      <c r="I78" s="398"/>
      <c r="J78" s="398"/>
      <c r="K78" s="398"/>
      <c r="L78" s="398"/>
      <c r="M78" s="398"/>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3"/>
    </row>
    <row r="79" spans="1:38" ht="12.75">
      <c r="A79" s="326"/>
      <c r="B79" s="332"/>
      <c r="C79" s="332"/>
      <c r="D79" s="332"/>
      <c r="E79" s="332"/>
      <c r="F79" s="332"/>
      <c r="G79" s="398"/>
      <c r="H79" s="398"/>
      <c r="I79" s="398"/>
      <c r="J79" s="398"/>
      <c r="K79" s="398"/>
      <c r="L79" s="398"/>
      <c r="M79" s="398"/>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3"/>
    </row>
    <row r="80" spans="1:38" ht="12.75">
      <c r="A80" s="326"/>
      <c r="B80" s="332"/>
      <c r="C80" s="332"/>
      <c r="D80" s="332"/>
      <c r="E80" s="332"/>
      <c r="F80" s="332"/>
      <c r="G80" s="398"/>
      <c r="H80" s="398"/>
      <c r="I80" s="398"/>
      <c r="J80" s="398"/>
      <c r="K80" s="398"/>
      <c r="L80" s="398"/>
      <c r="M80" s="398"/>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3"/>
    </row>
    <row r="81" spans="1:38" ht="12.75">
      <c r="A81" s="326"/>
      <c r="B81" s="332"/>
      <c r="C81" s="332"/>
      <c r="D81" s="332"/>
      <c r="E81" s="332"/>
      <c r="F81" s="332"/>
      <c r="G81" s="398"/>
      <c r="H81" s="398"/>
      <c r="I81" s="398"/>
      <c r="J81" s="398"/>
      <c r="K81" s="398"/>
      <c r="L81" s="398"/>
      <c r="M81" s="398"/>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3"/>
    </row>
    <row r="82" spans="1:38" ht="12.75">
      <c r="A82" s="326"/>
      <c r="B82" s="332"/>
      <c r="C82" s="332"/>
      <c r="D82" s="332"/>
      <c r="E82" s="332"/>
      <c r="F82" s="332"/>
      <c r="G82" s="398"/>
      <c r="H82" s="398"/>
      <c r="I82" s="398"/>
      <c r="J82" s="398"/>
      <c r="K82" s="398"/>
      <c r="L82" s="398"/>
      <c r="M82" s="398"/>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3"/>
    </row>
    <row r="83" spans="1:38" ht="12.75">
      <c r="A83" s="326"/>
      <c r="B83" s="332"/>
      <c r="C83" s="332"/>
      <c r="D83" s="332"/>
      <c r="E83" s="332"/>
      <c r="F83" s="332"/>
      <c r="G83" s="398"/>
      <c r="H83" s="398"/>
      <c r="I83" s="398"/>
      <c r="J83" s="398"/>
      <c r="K83" s="398"/>
      <c r="L83" s="398"/>
      <c r="M83" s="398"/>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3"/>
    </row>
    <row r="84" spans="1:38" ht="12.75">
      <c r="A84" s="326"/>
      <c r="B84" s="332"/>
      <c r="C84" s="332"/>
      <c r="D84" s="332"/>
      <c r="E84" s="332"/>
      <c r="F84" s="332"/>
      <c r="G84" s="398"/>
      <c r="H84" s="398"/>
      <c r="I84" s="398"/>
      <c r="J84" s="398"/>
      <c r="K84" s="398"/>
      <c r="L84" s="398"/>
      <c r="M84" s="398"/>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3"/>
    </row>
    <row r="85" spans="1:38" ht="12.75">
      <c r="A85" s="326"/>
      <c r="B85" s="332"/>
      <c r="C85" s="332"/>
      <c r="D85" s="332"/>
      <c r="E85" s="332"/>
      <c r="F85" s="332"/>
      <c r="G85" s="398"/>
      <c r="H85" s="398"/>
      <c r="I85" s="398"/>
      <c r="J85" s="398"/>
      <c r="K85" s="398"/>
      <c r="L85" s="398"/>
      <c r="M85" s="398"/>
      <c r="O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3"/>
    </row>
    <row r="86" spans="1:38" ht="12.75">
      <c r="A86" s="326"/>
      <c r="B86" s="332"/>
      <c r="C86" s="332"/>
      <c r="D86" s="332"/>
      <c r="E86" s="332"/>
      <c r="F86" s="332"/>
      <c r="G86" s="398"/>
      <c r="H86" s="398"/>
      <c r="I86" s="398"/>
      <c r="J86" s="398"/>
      <c r="K86" s="398"/>
      <c r="L86" s="398"/>
      <c r="M86" s="398"/>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3"/>
    </row>
    <row r="87" spans="1:38" ht="12.75">
      <c r="A87" s="326"/>
      <c r="B87" s="332"/>
      <c r="C87" s="332"/>
      <c r="D87" s="332"/>
      <c r="E87" s="332"/>
      <c r="F87" s="332"/>
      <c r="G87" s="398"/>
      <c r="H87" s="398"/>
      <c r="I87" s="398"/>
      <c r="J87" s="398"/>
      <c r="K87" s="398"/>
      <c r="L87" s="398"/>
      <c r="M87" s="398"/>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3"/>
    </row>
    <row r="88" spans="1:38" ht="12.75">
      <c r="A88" s="326"/>
      <c r="B88" s="332"/>
      <c r="C88" s="332"/>
      <c r="D88" s="332"/>
      <c r="E88" s="332"/>
      <c r="F88" s="332"/>
      <c r="G88" s="398"/>
      <c r="H88" s="398"/>
      <c r="I88" s="398"/>
      <c r="J88" s="398"/>
      <c r="K88" s="398"/>
      <c r="L88" s="398"/>
      <c r="M88" s="398"/>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3"/>
    </row>
    <row r="89" spans="1:38" ht="12.75">
      <c r="A89" s="326"/>
      <c r="B89" s="332"/>
      <c r="C89" s="332"/>
      <c r="D89" s="332"/>
      <c r="E89" s="332"/>
      <c r="F89" s="332"/>
      <c r="G89" s="398"/>
      <c r="H89" s="398"/>
      <c r="I89" s="398"/>
      <c r="J89" s="398"/>
      <c r="K89" s="398"/>
      <c r="L89" s="398"/>
      <c r="M89" s="398"/>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3"/>
    </row>
    <row r="90" spans="1:38" ht="12.75">
      <c r="A90" s="326"/>
      <c r="B90" s="332"/>
      <c r="C90" s="332"/>
      <c r="D90" s="332"/>
      <c r="E90" s="332"/>
      <c r="F90" s="332"/>
      <c r="G90" s="398"/>
      <c r="H90" s="398"/>
      <c r="I90" s="398"/>
      <c r="J90" s="398"/>
      <c r="K90" s="398"/>
      <c r="L90" s="398"/>
      <c r="M90" s="398"/>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3"/>
    </row>
    <row r="91" spans="1:38" ht="12.75">
      <c r="A91" s="326"/>
      <c r="B91" s="332"/>
      <c r="C91" s="332"/>
      <c r="D91" s="332"/>
      <c r="E91" s="332"/>
      <c r="F91" s="332"/>
      <c r="G91" s="398"/>
      <c r="H91" s="398"/>
      <c r="I91" s="398"/>
      <c r="J91" s="398"/>
      <c r="K91" s="398"/>
      <c r="L91" s="398"/>
      <c r="M91" s="398"/>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3"/>
    </row>
    <row r="92" spans="1:38" ht="12.75">
      <c r="A92" s="326"/>
      <c r="B92" s="332"/>
      <c r="C92" s="332"/>
      <c r="D92" s="332"/>
      <c r="E92" s="332"/>
      <c r="F92" s="332"/>
      <c r="G92" s="398"/>
      <c r="H92" s="398"/>
      <c r="I92" s="398"/>
      <c r="J92" s="398"/>
      <c r="K92" s="398"/>
      <c r="L92" s="398"/>
      <c r="M92" s="398"/>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3"/>
    </row>
    <row r="93" spans="1:38" ht="12.75">
      <c r="A93" s="326"/>
      <c r="B93" s="332"/>
      <c r="C93" s="332"/>
      <c r="D93" s="332"/>
      <c r="E93" s="332"/>
      <c r="F93" s="332"/>
      <c r="G93" s="398"/>
      <c r="H93" s="398"/>
      <c r="I93" s="398"/>
      <c r="J93" s="398"/>
      <c r="K93" s="398"/>
      <c r="L93" s="398"/>
      <c r="M93" s="398"/>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3"/>
    </row>
    <row r="94" spans="1:38" ht="12.75">
      <c r="A94" s="326"/>
      <c r="B94" s="332"/>
      <c r="C94" s="332"/>
      <c r="D94" s="332"/>
      <c r="E94" s="332"/>
      <c r="F94" s="332"/>
      <c r="G94" s="398"/>
      <c r="H94" s="398"/>
      <c r="I94" s="398"/>
      <c r="J94" s="398"/>
      <c r="K94" s="398"/>
      <c r="L94" s="398"/>
      <c r="M94" s="398"/>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3"/>
    </row>
    <row r="95" spans="1:38" ht="12.75">
      <c r="A95" s="326"/>
      <c r="B95" s="332"/>
      <c r="C95" s="332"/>
      <c r="D95" s="332"/>
      <c r="E95" s="332"/>
      <c r="F95" s="332"/>
      <c r="G95" s="398"/>
      <c r="H95" s="398"/>
      <c r="I95" s="398"/>
      <c r="J95" s="398"/>
      <c r="K95" s="398"/>
      <c r="L95" s="398"/>
      <c r="M95" s="398"/>
      <c r="O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3"/>
    </row>
    <row r="96" spans="1:38" ht="12.75">
      <c r="A96" s="326"/>
      <c r="B96" s="332"/>
      <c r="C96" s="332"/>
      <c r="D96" s="332"/>
      <c r="E96" s="332"/>
      <c r="F96" s="332"/>
      <c r="G96" s="398"/>
      <c r="H96" s="398"/>
      <c r="I96" s="398"/>
      <c r="J96" s="398"/>
      <c r="K96" s="398"/>
      <c r="L96" s="398"/>
      <c r="M96" s="398"/>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3"/>
    </row>
    <row r="97" spans="1:38" ht="12.75">
      <c r="A97" s="326"/>
      <c r="B97" s="332"/>
      <c r="C97" s="332"/>
      <c r="D97" s="332"/>
      <c r="E97" s="332"/>
      <c r="F97" s="332"/>
      <c r="G97" s="398"/>
      <c r="H97" s="398"/>
      <c r="I97" s="398"/>
      <c r="J97" s="398"/>
      <c r="K97" s="398"/>
      <c r="L97" s="398"/>
      <c r="M97" s="398"/>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3"/>
    </row>
    <row r="98" spans="1:38" ht="12.75">
      <c r="A98" s="326"/>
      <c r="B98" s="332"/>
      <c r="C98" s="332"/>
      <c r="D98" s="332"/>
      <c r="E98" s="332"/>
      <c r="F98" s="332"/>
      <c r="G98" s="398"/>
      <c r="H98" s="398"/>
      <c r="I98" s="398"/>
      <c r="J98" s="398"/>
      <c r="K98" s="398"/>
      <c r="L98" s="398"/>
      <c r="M98" s="398"/>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3"/>
    </row>
    <row r="99" spans="1:38" ht="12.75">
      <c r="A99" s="326"/>
      <c r="B99" s="332"/>
      <c r="C99" s="332"/>
      <c r="D99" s="332"/>
      <c r="E99" s="332"/>
      <c r="F99" s="332"/>
      <c r="G99" s="398"/>
      <c r="H99" s="398"/>
      <c r="I99" s="398"/>
      <c r="J99" s="398"/>
      <c r="K99" s="398"/>
      <c r="L99" s="398"/>
      <c r="M99" s="398"/>
      <c r="O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3"/>
    </row>
    <row r="100" spans="1:38" ht="12.75">
      <c r="A100" s="326"/>
      <c r="B100" s="332"/>
      <c r="C100" s="332"/>
      <c r="D100" s="332"/>
      <c r="E100" s="332"/>
      <c r="F100" s="332"/>
      <c r="G100" s="398"/>
      <c r="H100" s="398"/>
      <c r="I100" s="398"/>
      <c r="J100" s="398"/>
      <c r="K100" s="398"/>
      <c r="L100" s="398"/>
      <c r="M100" s="398"/>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3"/>
    </row>
    <row r="101" spans="1:38" ht="12.75">
      <c r="A101" s="326"/>
      <c r="B101" s="332"/>
      <c r="C101" s="332"/>
      <c r="D101" s="332"/>
      <c r="E101" s="332"/>
      <c r="F101" s="332"/>
      <c r="G101" s="398"/>
      <c r="H101" s="398"/>
      <c r="I101" s="398"/>
      <c r="J101" s="398"/>
      <c r="K101" s="398"/>
      <c r="L101" s="398"/>
      <c r="M101" s="398"/>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3"/>
    </row>
    <row r="102" spans="1:38" ht="12.75">
      <c r="A102" s="326"/>
      <c r="B102" s="332"/>
      <c r="C102" s="332"/>
      <c r="D102" s="332"/>
      <c r="E102" s="332"/>
      <c r="F102" s="332"/>
      <c r="G102" s="398"/>
      <c r="H102" s="398"/>
      <c r="I102" s="398"/>
      <c r="J102" s="398"/>
      <c r="K102" s="398"/>
      <c r="L102" s="398"/>
      <c r="M102" s="398"/>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3"/>
    </row>
    <row r="103" spans="1:38" ht="12.75">
      <c r="A103" s="326"/>
      <c r="B103" s="332"/>
      <c r="C103" s="332"/>
      <c r="D103" s="332"/>
      <c r="E103" s="332"/>
      <c r="F103" s="332"/>
      <c r="G103" s="398"/>
      <c r="H103" s="398"/>
      <c r="I103" s="398"/>
      <c r="J103" s="398"/>
      <c r="K103" s="398"/>
      <c r="L103" s="398"/>
      <c r="M103" s="398"/>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3"/>
    </row>
    <row r="104" spans="1:38" ht="12.75">
      <c r="A104" s="326"/>
      <c r="B104" s="332"/>
      <c r="C104" s="332"/>
      <c r="D104" s="332"/>
      <c r="E104" s="332"/>
      <c r="F104" s="332"/>
      <c r="G104" s="398"/>
      <c r="H104" s="398"/>
      <c r="I104" s="398"/>
      <c r="J104" s="398"/>
      <c r="K104" s="398"/>
      <c r="L104" s="398"/>
      <c r="M104" s="398"/>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3"/>
    </row>
    <row r="105" spans="1:38" ht="12.75">
      <c r="A105" s="326"/>
      <c r="B105" s="332"/>
      <c r="C105" s="332"/>
      <c r="D105" s="332"/>
      <c r="E105" s="332"/>
      <c r="F105" s="332"/>
      <c r="G105" s="398"/>
      <c r="H105" s="398"/>
      <c r="I105" s="398"/>
      <c r="J105" s="398"/>
      <c r="K105" s="398"/>
      <c r="L105" s="398"/>
      <c r="M105" s="398"/>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3"/>
    </row>
    <row r="106" spans="1:38" ht="12.75">
      <c r="A106" s="326"/>
      <c r="B106" s="332"/>
      <c r="C106" s="332"/>
      <c r="D106" s="332"/>
      <c r="E106" s="332"/>
      <c r="F106" s="332"/>
      <c r="G106" s="398"/>
      <c r="H106" s="398"/>
      <c r="I106" s="398"/>
      <c r="J106" s="398"/>
      <c r="K106" s="398"/>
      <c r="L106" s="398"/>
      <c r="M106" s="398"/>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3"/>
    </row>
    <row r="107" spans="1:38" ht="12.75">
      <c r="A107" s="326"/>
      <c r="B107" s="332"/>
      <c r="C107" s="332"/>
      <c r="D107" s="332"/>
      <c r="E107" s="332"/>
      <c r="F107" s="332"/>
      <c r="G107" s="398"/>
      <c r="H107" s="398"/>
      <c r="I107" s="398"/>
      <c r="J107" s="398"/>
      <c r="K107" s="398"/>
      <c r="L107" s="398"/>
      <c r="M107" s="398"/>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3"/>
    </row>
    <row r="108" spans="1:38" ht="12.75">
      <c r="A108" s="326"/>
      <c r="B108" s="332"/>
      <c r="C108" s="332"/>
      <c r="D108" s="332"/>
      <c r="E108" s="332"/>
      <c r="F108" s="332"/>
      <c r="G108" s="398"/>
      <c r="H108" s="398"/>
      <c r="I108" s="398"/>
      <c r="J108" s="398"/>
      <c r="K108" s="398"/>
      <c r="L108" s="398"/>
      <c r="M108" s="398"/>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3"/>
    </row>
    <row r="109" spans="1:38" ht="12.75">
      <c r="A109" s="326"/>
      <c r="B109" s="332"/>
      <c r="C109" s="332"/>
      <c r="D109" s="332"/>
      <c r="E109" s="332"/>
      <c r="F109" s="332"/>
      <c r="G109" s="398"/>
      <c r="H109" s="398"/>
      <c r="I109" s="398"/>
      <c r="J109" s="398"/>
      <c r="K109" s="398"/>
      <c r="L109" s="398"/>
      <c r="M109" s="398"/>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3"/>
    </row>
    <row r="110" spans="1:38" ht="12.75">
      <c r="A110" s="326"/>
      <c r="B110" s="332"/>
      <c r="C110" s="332"/>
      <c r="D110" s="332"/>
      <c r="E110" s="332"/>
      <c r="F110" s="332"/>
      <c r="G110" s="398"/>
      <c r="H110" s="398"/>
      <c r="I110" s="398"/>
      <c r="J110" s="398"/>
      <c r="K110" s="398"/>
      <c r="L110" s="398"/>
      <c r="M110" s="398"/>
      <c r="O110" s="332"/>
      <c r="P110" s="332"/>
      <c r="Q110" s="332"/>
      <c r="R110" s="332"/>
      <c r="S110" s="332"/>
      <c r="T110" s="332"/>
      <c r="U110" s="332"/>
      <c r="V110" s="332"/>
      <c r="W110" s="332"/>
      <c r="X110" s="332"/>
      <c r="Y110" s="332"/>
      <c r="Z110" s="332"/>
      <c r="AA110" s="332"/>
      <c r="AB110" s="332"/>
      <c r="AC110" s="332"/>
      <c r="AD110" s="332"/>
      <c r="AE110" s="332"/>
      <c r="AF110" s="332"/>
      <c r="AG110" s="332"/>
      <c r="AH110" s="332"/>
      <c r="AI110" s="332"/>
      <c r="AJ110" s="332"/>
      <c r="AK110" s="332"/>
      <c r="AL110" s="333"/>
    </row>
    <row r="111" spans="1:38" ht="12.75">
      <c r="A111" s="326"/>
      <c r="B111" s="332"/>
      <c r="C111" s="332"/>
      <c r="D111" s="332"/>
      <c r="E111" s="332"/>
      <c r="F111" s="332"/>
      <c r="G111" s="398"/>
      <c r="H111" s="398"/>
      <c r="I111" s="398"/>
      <c r="J111" s="398"/>
      <c r="K111" s="398"/>
      <c r="L111" s="398"/>
      <c r="M111" s="398"/>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3"/>
    </row>
    <row r="112" spans="1:38" ht="12.75">
      <c r="A112" s="326"/>
      <c r="B112" s="332"/>
      <c r="C112" s="332"/>
      <c r="D112" s="332"/>
      <c r="E112" s="332"/>
      <c r="F112" s="332"/>
      <c r="G112" s="398"/>
      <c r="H112" s="398"/>
      <c r="I112" s="398"/>
      <c r="J112" s="398"/>
      <c r="K112" s="398"/>
      <c r="L112" s="398"/>
      <c r="M112" s="398"/>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3"/>
    </row>
    <row r="113" spans="1:38" ht="12.75">
      <c r="A113" s="326"/>
      <c r="B113" s="332"/>
      <c r="C113" s="332"/>
      <c r="D113" s="332"/>
      <c r="E113" s="332"/>
      <c r="F113" s="332"/>
      <c r="G113" s="398"/>
      <c r="H113" s="398"/>
      <c r="I113" s="398"/>
      <c r="J113" s="398"/>
      <c r="K113" s="398"/>
      <c r="L113" s="398"/>
      <c r="M113" s="398"/>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3"/>
    </row>
    <row r="114" spans="2:38" ht="12.75">
      <c r="B114" s="399"/>
      <c r="C114" s="332"/>
      <c r="D114" s="332"/>
      <c r="E114" s="332"/>
      <c r="F114" s="332"/>
      <c r="G114" s="398"/>
      <c r="H114" s="398"/>
      <c r="I114" s="398"/>
      <c r="J114" s="398"/>
      <c r="K114" s="398"/>
      <c r="L114" s="398"/>
      <c r="M114" s="398"/>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3"/>
    </row>
    <row r="115" spans="3:38" ht="12.75">
      <c r="C115" s="332"/>
      <c r="D115" s="332"/>
      <c r="E115" s="332"/>
      <c r="F115" s="332"/>
      <c r="G115" s="398"/>
      <c r="H115" s="398"/>
      <c r="I115" s="398"/>
      <c r="J115" s="398"/>
      <c r="K115" s="398"/>
      <c r="L115" s="398"/>
      <c r="M115" s="398"/>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3"/>
    </row>
    <row r="116" spans="3:38" ht="12.75">
      <c r="C116" s="332"/>
      <c r="D116" s="332"/>
      <c r="E116" s="332"/>
      <c r="F116" s="332"/>
      <c r="G116" s="398"/>
      <c r="H116" s="398"/>
      <c r="I116" s="398"/>
      <c r="J116" s="398"/>
      <c r="K116" s="398"/>
      <c r="L116" s="398"/>
      <c r="M116" s="398"/>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3"/>
    </row>
    <row r="117" spans="3:38" ht="12.75">
      <c r="C117" s="332"/>
      <c r="D117" s="332"/>
      <c r="E117" s="332"/>
      <c r="F117" s="332"/>
      <c r="G117" s="398"/>
      <c r="H117" s="398"/>
      <c r="I117" s="398"/>
      <c r="J117" s="398"/>
      <c r="K117" s="398"/>
      <c r="L117" s="398"/>
      <c r="M117" s="398"/>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c r="AK117" s="332"/>
      <c r="AL117" s="333"/>
    </row>
    <row r="118" spans="3:38" ht="12.75">
      <c r="C118" s="332"/>
      <c r="D118" s="332"/>
      <c r="E118" s="332"/>
      <c r="F118" s="332"/>
      <c r="G118" s="398"/>
      <c r="H118" s="398"/>
      <c r="I118" s="398"/>
      <c r="J118" s="398"/>
      <c r="K118" s="398"/>
      <c r="L118" s="398"/>
      <c r="M118" s="398"/>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3"/>
    </row>
  </sheetData>
  <printOptions horizontalCentered="1"/>
  <pageMargins left="0.5" right="0.5" top="0.7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lengerb</dc:creator>
  <cp:keywords/>
  <dc:description/>
  <cp:lastModifiedBy>BohlmeyerR</cp:lastModifiedBy>
  <cp:lastPrinted>2004-03-22T21:16:53Z</cp:lastPrinted>
  <dcterms:created xsi:type="dcterms:W3CDTF">2004-03-09T20:38:26Z</dcterms:created>
  <dcterms:modified xsi:type="dcterms:W3CDTF">2004-11-17T20:50:14Z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